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Z:\Področje nabave\Hrovat Katarina\rd\"/>
    </mc:Choice>
  </mc:AlternateContent>
  <xr:revisionPtr revIDLastSave="0" documentId="8_{F7DD0987-1281-4BCC-A498-45140F5CCB50}" xr6:coauthVersionLast="46" xr6:coauthVersionMax="46" xr10:uidLastSave="{00000000-0000-0000-0000-000000000000}"/>
  <bookViews>
    <workbookView xWindow="-120" yWindow="-120" windowWidth="29040" windowHeight="15840" tabRatio="655" activeTab="1" xr2:uid="{00000000-000D-0000-FFFF-FFFF00000000}"/>
  </bookViews>
  <sheets>
    <sheet name="SPLOŠNO" sheetId="10" r:id="rId1"/>
    <sheet name="SKLOP 2" sheetId="8" r:id="rId2"/>
  </sheets>
  <definedNames>
    <definedName name="_xlnm.Print_Area" localSheetId="1">'SKLOP 2'!$A$1:$I$1060</definedName>
    <definedName name="V_objekt_se_smejo__vgrajevati_samo_proizvodi_ki_imajo_ustrezne_certifikate__tehnična_soglasja_in_izjave_o_skladnosti___iz_katerih_je_razvidna_ustreznost_in_skladnost_kvalitete_in__tehnične_karakteristike_glede_na_zahteve_projektne_dokumentacij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054" i="8" l="1"/>
  <c r="P1054" i="8"/>
  <c r="O1054" i="8"/>
  <c r="N1054" i="8"/>
  <c r="M1054" i="8"/>
  <c r="L1054" i="8"/>
  <c r="K1054" i="8"/>
  <c r="Q1052" i="8"/>
  <c r="P1052" i="8"/>
  <c r="O1052" i="8"/>
  <c r="N1052" i="8"/>
  <c r="M1052" i="8"/>
  <c r="L1052" i="8"/>
  <c r="K1052" i="8"/>
  <c r="Q1050" i="8"/>
  <c r="P1050" i="8"/>
  <c r="O1050" i="8"/>
  <c r="N1050" i="8"/>
  <c r="M1050" i="8"/>
  <c r="L1050" i="8"/>
  <c r="K1050" i="8"/>
  <c r="L1048" i="8"/>
  <c r="L1057" i="8" s="1"/>
  <c r="L34" i="8" s="1"/>
  <c r="L35" i="8" s="1"/>
  <c r="M1048" i="8"/>
  <c r="N1048" i="8"/>
  <c r="O1048" i="8"/>
  <c r="P1048" i="8"/>
  <c r="Q1048" i="8"/>
  <c r="K1048" i="8"/>
  <c r="L775" i="8"/>
  <c r="M775" i="8"/>
  <c r="N775" i="8"/>
  <c r="O775" i="8"/>
  <c r="P775" i="8"/>
  <c r="Q775" i="8"/>
  <c r="L776" i="8"/>
  <c r="M776" i="8"/>
  <c r="N776" i="8"/>
  <c r="O776" i="8"/>
  <c r="P776" i="8"/>
  <c r="Q776" i="8"/>
  <c r="K776" i="8"/>
  <c r="K775" i="8"/>
  <c r="L128" i="8"/>
  <c r="M128" i="8"/>
  <c r="N128" i="8"/>
  <c r="O128" i="8"/>
  <c r="P128" i="8"/>
  <c r="Q128" i="8"/>
  <c r="K128" i="8"/>
  <c r="P293" i="8"/>
  <c r="O293" i="8"/>
  <c r="N293" i="8"/>
  <c r="M293" i="8"/>
  <c r="L293" i="8"/>
  <c r="K293" i="8"/>
  <c r="Q292" i="8"/>
  <c r="O292" i="8"/>
  <c r="N292" i="8"/>
  <c r="M292" i="8"/>
  <c r="L292" i="8"/>
  <c r="K292" i="8"/>
  <c r="L297" i="8"/>
  <c r="M297" i="8"/>
  <c r="N297" i="8"/>
  <c r="O297" i="8"/>
  <c r="Q297" i="8"/>
  <c r="L298" i="8"/>
  <c r="M298" i="8"/>
  <c r="N298" i="8"/>
  <c r="O298" i="8"/>
  <c r="P298" i="8"/>
  <c r="K298" i="8"/>
  <c r="K297" i="8"/>
  <c r="L131" i="8"/>
  <c r="M131" i="8"/>
  <c r="N131" i="8"/>
  <c r="O131" i="8"/>
  <c r="P131" i="8"/>
  <c r="Q131" i="8"/>
  <c r="L132" i="8"/>
  <c r="M132" i="8"/>
  <c r="N132" i="8"/>
  <c r="O132" i="8"/>
  <c r="P132" i="8"/>
  <c r="Q132" i="8"/>
  <c r="L133" i="8"/>
  <c r="M133" i="8"/>
  <c r="N133" i="8"/>
  <c r="O133" i="8"/>
  <c r="P133" i="8"/>
  <c r="Q133" i="8"/>
  <c r="L134" i="8"/>
  <c r="M134" i="8"/>
  <c r="N134" i="8"/>
  <c r="O134" i="8"/>
  <c r="P134" i="8"/>
  <c r="Q134" i="8"/>
  <c r="L135" i="8"/>
  <c r="M135" i="8"/>
  <c r="N135" i="8"/>
  <c r="O135" i="8"/>
  <c r="P135" i="8"/>
  <c r="Q135" i="8"/>
  <c r="L136" i="8"/>
  <c r="M136" i="8"/>
  <c r="N136" i="8"/>
  <c r="O136" i="8"/>
  <c r="P136" i="8"/>
  <c r="Q136" i="8"/>
  <c r="L140" i="8"/>
  <c r="M140" i="8"/>
  <c r="N140" i="8"/>
  <c r="O140" i="8"/>
  <c r="P140" i="8"/>
  <c r="Q140" i="8"/>
  <c r="L141" i="8"/>
  <c r="M141" i="8"/>
  <c r="N141" i="8"/>
  <c r="O141" i="8"/>
  <c r="P141" i="8"/>
  <c r="Q141" i="8"/>
  <c r="L142" i="8"/>
  <c r="M142" i="8"/>
  <c r="N142" i="8"/>
  <c r="O142" i="8"/>
  <c r="P142" i="8"/>
  <c r="Q142" i="8"/>
  <c r="L143" i="8"/>
  <c r="M143" i="8"/>
  <c r="N143" i="8"/>
  <c r="O143" i="8"/>
  <c r="P143" i="8"/>
  <c r="Q143" i="8"/>
  <c r="L144" i="8"/>
  <c r="M144" i="8"/>
  <c r="N144" i="8"/>
  <c r="O144" i="8"/>
  <c r="P144" i="8"/>
  <c r="Q144" i="8"/>
  <c r="L145" i="8"/>
  <c r="M145" i="8"/>
  <c r="N145" i="8"/>
  <c r="O145" i="8"/>
  <c r="P145" i="8"/>
  <c r="Q145" i="8"/>
  <c r="L151" i="8"/>
  <c r="M151" i="8"/>
  <c r="N151" i="8"/>
  <c r="O151" i="8"/>
  <c r="P151" i="8"/>
  <c r="Q151" i="8"/>
  <c r="L152" i="8"/>
  <c r="M152" i="8"/>
  <c r="N152" i="8"/>
  <c r="O152" i="8"/>
  <c r="P152" i="8"/>
  <c r="Q152" i="8"/>
  <c r="L153" i="8"/>
  <c r="M153" i="8"/>
  <c r="N153" i="8"/>
  <c r="O153" i="8"/>
  <c r="P153" i="8"/>
  <c r="Q153" i="8"/>
  <c r="L154" i="8"/>
  <c r="M154" i="8"/>
  <c r="N154" i="8"/>
  <c r="O154" i="8"/>
  <c r="P154" i="8"/>
  <c r="Q154" i="8"/>
  <c r="L155" i="8"/>
  <c r="M155" i="8"/>
  <c r="N155" i="8"/>
  <c r="O155" i="8"/>
  <c r="P155" i="8"/>
  <c r="Q155" i="8"/>
  <c r="L156" i="8"/>
  <c r="M156" i="8"/>
  <c r="N156" i="8"/>
  <c r="O156" i="8"/>
  <c r="P156" i="8"/>
  <c r="Q156" i="8"/>
  <c r="L160" i="8"/>
  <c r="M160" i="8"/>
  <c r="N160" i="8"/>
  <c r="O160" i="8"/>
  <c r="P160" i="8"/>
  <c r="Q160" i="8"/>
  <c r="L161" i="8"/>
  <c r="M161" i="8"/>
  <c r="N161" i="8"/>
  <c r="O161" i="8"/>
  <c r="P161" i="8"/>
  <c r="Q161" i="8"/>
  <c r="L162" i="8"/>
  <c r="M162" i="8"/>
  <c r="N162" i="8"/>
  <c r="O162" i="8"/>
  <c r="P162" i="8"/>
  <c r="Q162" i="8"/>
  <c r="L163" i="8"/>
  <c r="M163" i="8"/>
  <c r="N163" i="8"/>
  <c r="O163" i="8"/>
  <c r="P163" i="8"/>
  <c r="Q163" i="8"/>
  <c r="L164" i="8"/>
  <c r="M164" i="8"/>
  <c r="N164" i="8"/>
  <c r="O164" i="8"/>
  <c r="P164" i="8"/>
  <c r="Q164" i="8"/>
  <c r="L165" i="8"/>
  <c r="M165" i="8"/>
  <c r="N165" i="8"/>
  <c r="O165" i="8"/>
  <c r="P165" i="8"/>
  <c r="Q165" i="8"/>
  <c r="L169" i="8"/>
  <c r="M169" i="8"/>
  <c r="N169" i="8"/>
  <c r="O169" i="8"/>
  <c r="P169" i="8"/>
  <c r="Q169" i="8"/>
  <c r="L170" i="8"/>
  <c r="M170" i="8"/>
  <c r="N170" i="8"/>
  <c r="O170" i="8"/>
  <c r="P170" i="8"/>
  <c r="Q170" i="8"/>
  <c r="L171" i="8"/>
  <c r="M171" i="8"/>
  <c r="N171" i="8"/>
  <c r="O171" i="8"/>
  <c r="P171" i="8"/>
  <c r="Q171" i="8"/>
  <c r="L172" i="8"/>
  <c r="M172" i="8"/>
  <c r="N172" i="8"/>
  <c r="O172" i="8"/>
  <c r="P172" i="8"/>
  <c r="Q172" i="8"/>
  <c r="L173" i="8"/>
  <c r="M173" i="8"/>
  <c r="N173" i="8"/>
  <c r="O173" i="8"/>
  <c r="P173" i="8"/>
  <c r="Q173" i="8"/>
  <c r="L174" i="8"/>
  <c r="M174" i="8"/>
  <c r="N174" i="8"/>
  <c r="O174" i="8"/>
  <c r="P174" i="8"/>
  <c r="Q174" i="8"/>
  <c r="L178" i="8"/>
  <c r="M178" i="8"/>
  <c r="N178" i="8"/>
  <c r="O178" i="8"/>
  <c r="P178" i="8"/>
  <c r="Q178" i="8"/>
  <c r="L179" i="8"/>
  <c r="M179" i="8"/>
  <c r="N179" i="8"/>
  <c r="O179" i="8"/>
  <c r="P179" i="8"/>
  <c r="Q179" i="8"/>
  <c r="L180" i="8"/>
  <c r="M180" i="8"/>
  <c r="N180" i="8"/>
  <c r="O180" i="8"/>
  <c r="P180" i="8"/>
  <c r="Q180" i="8"/>
  <c r="L181" i="8"/>
  <c r="M181" i="8"/>
  <c r="N181" i="8"/>
  <c r="O181" i="8"/>
  <c r="P181" i="8"/>
  <c r="Q181" i="8"/>
  <c r="L182" i="8"/>
  <c r="M182" i="8"/>
  <c r="N182" i="8"/>
  <c r="O182" i="8"/>
  <c r="P182" i="8"/>
  <c r="Q182" i="8"/>
  <c r="L183" i="8"/>
  <c r="M183" i="8"/>
  <c r="N183" i="8"/>
  <c r="O183" i="8"/>
  <c r="P183" i="8"/>
  <c r="Q183" i="8"/>
  <c r="L187" i="8"/>
  <c r="M187" i="8"/>
  <c r="N187" i="8"/>
  <c r="O187" i="8"/>
  <c r="P187" i="8"/>
  <c r="Q187" i="8"/>
  <c r="L188" i="8"/>
  <c r="M188" i="8"/>
  <c r="N188" i="8"/>
  <c r="O188" i="8"/>
  <c r="P188" i="8"/>
  <c r="Q188" i="8"/>
  <c r="L189" i="8"/>
  <c r="M189" i="8"/>
  <c r="N189" i="8"/>
  <c r="O189" i="8"/>
  <c r="P189" i="8"/>
  <c r="Q189" i="8"/>
  <c r="L190" i="8"/>
  <c r="M190" i="8"/>
  <c r="N190" i="8"/>
  <c r="O190" i="8"/>
  <c r="P190" i="8"/>
  <c r="Q190" i="8"/>
  <c r="L191" i="8"/>
  <c r="M191" i="8"/>
  <c r="N191" i="8"/>
  <c r="O191" i="8"/>
  <c r="P191" i="8"/>
  <c r="Q191" i="8"/>
  <c r="L192" i="8"/>
  <c r="M192" i="8"/>
  <c r="N192" i="8"/>
  <c r="O192" i="8"/>
  <c r="P192" i="8"/>
  <c r="Q192" i="8"/>
  <c r="L196" i="8"/>
  <c r="M196" i="8"/>
  <c r="N196" i="8"/>
  <c r="O196" i="8"/>
  <c r="P196" i="8"/>
  <c r="Q196" i="8"/>
  <c r="L197" i="8"/>
  <c r="M197" i="8"/>
  <c r="N197" i="8"/>
  <c r="O197" i="8"/>
  <c r="P197" i="8"/>
  <c r="Q197" i="8"/>
  <c r="L198" i="8"/>
  <c r="M198" i="8"/>
  <c r="N198" i="8"/>
  <c r="O198" i="8"/>
  <c r="P198" i="8"/>
  <c r="Q198" i="8"/>
  <c r="L199" i="8"/>
  <c r="M199" i="8"/>
  <c r="N199" i="8"/>
  <c r="O199" i="8"/>
  <c r="P199" i="8"/>
  <c r="Q199" i="8"/>
  <c r="L200" i="8"/>
  <c r="M200" i="8"/>
  <c r="N200" i="8"/>
  <c r="O200" i="8"/>
  <c r="P200" i="8"/>
  <c r="Q200" i="8"/>
  <c r="L201" i="8"/>
  <c r="M201" i="8"/>
  <c r="N201" i="8"/>
  <c r="O201" i="8"/>
  <c r="P201" i="8"/>
  <c r="Q201" i="8"/>
  <c r="L205" i="8"/>
  <c r="M205" i="8"/>
  <c r="N205" i="8"/>
  <c r="O205" i="8"/>
  <c r="P205" i="8"/>
  <c r="Q205" i="8"/>
  <c r="L206" i="8"/>
  <c r="M206" i="8"/>
  <c r="N206" i="8"/>
  <c r="O206" i="8"/>
  <c r="P206" i="8"/>
  <c r="Q206" i="8"/>
  <c r="L207" i="8"/>
  <c r="M207" i="8"/>
  <c r="N207" i="8"/>
  <c r="O207" i="8"/>
  <c r="P207" i="8"/>
  <c r="Q207" i="8"/>
  <c r="L208" i="8"/>
  <c r="M208" i="8"/>
  <c r="N208" i="8"/>
  <c r="O208" i="8"/>
  <c r="P208" i="8"/>
  <c r="Q208" i="8"/>
  <c r="L209" i="8"/>
  <c r="M209" i="8"/>
  <c r="N209" i="8"/>
  <c r="O209" i="8"/>
  <c r="P209" i="8"/>
  <c r="Q209" i="8"/>
  <c r="L210" i="8"/>
  <c r="M210" i="8"/>
  <c r="N210" i="8"/>
  <c r="O210" i="8"/>
  <c r="P210" i="8"/>
  <c r="Q210" i="8"/>
  <c r="L216" i="8"/>
  <c r="M216" i="8"/>
  <c r="N216" i="8"/>
  <c r="O216" i="8"/>
  <c r="P216" i="8"/>
  <c r="Q216" i="8"/>
  <c r="M217" i="8"/>
  <c r="N217" i="8"/>
  <c r="O217" i="8"/>
  <c r="P217" i="8"/>
  <c r="Q217" i="8"/>
  <c r="L218" i="8"/>
  <c r="M218" i="8"/>
  <c r="O218" i="8"/>
  <c r="P218" i="8"/>
  <c r="Q218" i="8"/>
  <c r="L219" i="8"/>
  <c r="M219" i="8"/>
  <c r="N219" i="8"/>
  <c r="P219" i="8"/>
  <c r="Q219" i="8"/>
  <c r="L220" i="8"/>
  <c r="M220" i="8"/>
  <c r="N220" i="8"/>
  <c r="O220" i="8"/>
  <c r="Q220" i="8"/>
  <c r="L221" i="8"/>
  <c r="M221" i="8"/>
  <c r="N221" i="8"/>
  <c r="O221" i="8"/>
  <c r="P221" i="8"/>
  <c r="L225" i="8"/>
  <c r="M225" i="8"/>
  <c r="N225" i="8"/>
  <c r="O225" i="8"/>
  <c r="P225" i="8"/>
  <c r="Q225" i="8"/>
  <c r="M226" i="8"/>
  <c r="N226" i="8"/>
  <c r="O226" i="8"/>
  <c r="P226" i="8"/>
  <c r="Q226" i="8"/>
  <c r="L227" i="8"/>
  <c r="M227" i="8"/>
  <c r="O227" i="8"/>
  <c r="P227" i="8"/>
  <c r="Q227" i="8"/>
  <c r="L228" i="8"/>
  <c r="M228" i="8"/>
  <c r="N228" i="8"/>
  <c r="P228" i="8"/>
  <c r="Q228" i="8"/>
  <c r="L229" i="8"/>
  <c r="M229" i="8"/>
  <c r="N229" i="8"/>
  <c r="O229" i="8"/>
  <c r="Q229" i="8"/>
  <c r="L230" i="8"/>
  <c r="M230" i="8"/>
  <c r="N230" i="8"/>
  <c r="O230" i="8"/>
  <c r="P230" i="8"/>
  <c r="L234" i="8"/>
  <c r="M234" i="8"/>
  <c r="N234" i="8"/>
  <c r="O234" i="8"/>
  <c r="P234" i="8"/>
  <c r="Q234" i="8"/>
  <c r="M235" i="8"/>
  <c r="N235" i="8"/>
  <c r="O235" i="8"/>
  <c r="P235" i="8"/>
  <c r="Q235" i="8"/>
  <c r="L236" i="8"/>
  <c r="M236" i="8"/>
  <c r="O236" i="8"/>
  <c r="P236" i="8"/>
  <c r="Q236" i="8"/>
  <c r="L237" i="8"/>
  <c r="M237" i="8"/>
  <c r="N237" i="8"/>
  <c r="P237" i="8"/>
  <c r="Q237" i="8"/>
  <c r="L238" i="8"/>
  <c r="M238" i="8"/>
  <c r="N238" i="8"/>
  <c r="O238" i="8"/>
  <c r="Q238" i="8"/>
  <c r="L239" i="8"/>
  <c r="M239" i="8"/>
  <c r="N239" i="8"/>
  <c r="O239" i="8"/>
  <c r="P239" i="8"/>
  <c r="L243" i="8"/>
  <c r="M243" i="8"/>
  <c r="N243" i="8"/>
  <c r="O243" i="8"/>
  <c r="P243" i="8"/>
  <c r="Q243" i="8"/>
  <c r="M244" i="8"/>
  <c r="N244" i="8"/>
  <c r="O244" i="8"/>
  <c r="P244" i="8"/>
  <c r="Q244" i="8"/>
  <c r="L245" i="8"/>
  <c r="M245" i="8"/>
  <c r="O245" i="8"/>
  <c r="P245" i="8"/>
  <c r="Q245" i="8"/>
  <c r="L246" i="8"/>
  <c r="M246" i="8"/>
  <c r="N246" i="8"/>
  <c r="P246" i="8"/>
  <c r="Q246" i="8"/>
  <c r="L247" i="8"/>
  <c r="M247" i="8"/>
  <c r="N247" i="8"/>
  <c r="O247" i="8"/>
  <c r="Q247" i="8"/>
  <c r="L248" i="8"/>
  <c r="M248" i="8"/>
  <c r="N248" i="8"/>
  <c r="O248" i="8"/>
  <c r="P248" i="8"/>
  <c r="L252" i="8"/>
  <c r="M252" i="8"/>
  <c r="N252" i="8"/>
  <c r="O252" i="8"/>
  <c r="P252" i="8"/>
  <c r="Q252" i="8"/>
  <c r="M253" i="8"/>
  <c r="N253" i="8"/>
  <c r="O253" i="8"/>
  <c r="P253" i="8"/>
  <c r="Q253" i="8"/>
  <c r="L254" i="8"/>
  <c r="M254" i="8"/>
  <c r="O254" i="8"/>
  <c r="P254" i="8"/>
  <c r="Q254" i="8"/>
  <c r="L255" i="8"/>
  <c r="M255" i="8"/>
  <c r="N255" i="8"/>
  <c r="P255" i="8"/>
  <c r="Q255" i="8"/>
  <c r="L256" i="8"/>
  <c r="M256" i="8"/>
  <c r="N256" i="8"/>
  <c r="O256" i="8"/>
  <c r="Q256" i="8"/>
  <c r="L257" i="8"/>
  <c r="M257" i="8"/>
  <c r="N257" i="8"/>
  <c r="O257" i="8"/>
  <c r="P257" i="8"/>
  <c r="L261" i="8"/>
  <c r="M261" i="8"/>
  <c r="N261" i="8"/>
  <c r="O261" i="8"/>
  <c r="P261" i="8"/>
  <c r="Q261" i="8"/>
  <c r="M262" i="8"/>
  <c r="N262" i="8"/>
  <c r="O262" i="8"/>
  <c r="P262" i="8"/>
  <c r="Q262" i="8"/>
  <c r="L263" i="8"/>
  <c r="M263" i="8"/>
  <c r="O263" i="8"/>
  <c r="P263" i="8"/>
  <c r="Q263" i="8"/>
  <c r="L264" i="8"/>
  <c r="M264" i="8"/>
  <c r="N264" i="8"/>
  <c r="P264" i="8"/>
  <c r="Q264" i="8"/>
  <c r="L265" i="8"/>
  <c r="M265" i="8"/>
  <c r="N265" i="8"/>
  <c r="O265" i="8"/>
  <c r="Q265" i="8"/>
  <c r="L266" i="8"/>
  <c r="M266" i="8"/>
  <c r="N266" i="8"/>
  <c r="O266" i="8"/>
  <c r="P266" i="8"/>
  <c r="L272" i="8"/>
  <c r="M272" i="8"/>
  <c r="N272" i="8"/>
  <c r="O272" i="8"/>
  <c r="P272" i="8"/>
  <c r="Q272" i="8"/>
  <c r="L273" i="8"/>
  <c r="M273" i="8"/>
  <c r="N273" i="8"/>
  <c r="O273" i="8"/>
  <c r="P273" i="8"/>
  <c r="Q273" i="8"/>
  <c r="L277" i="8"/>
  <c r="M277" i="8"/>
  <c r="N277" i="8"/>
  <c r="O277" i="8"/>
  <c r="P277" i="8"/>
  <c r="Q277" i="8"/>
  <c r="L278" i="8"/>
  <c r="M278" i="8"/>
  <c r="N278" i="8"/>
  <c r="O278" i="8"/>
  <c r="P278" i="8"/>
  <c r="Q278" i="8"/>
  <c r="L282" i="8"/>
  <c r="M282" i="8"/>
  <c r="N282" i="8"/>
  <c r="O282" i="8"/>
  <c r="Q282" i="8"/>
  <c r="L283" i="8"/>
  <c r="M283" i="8"/>
  <c r="N283" i="8"/>
  <c r="O283" i="8"/>
  <c r="P283" i="8"/>
  <c r="L287" i="8"/>
  <c r="M287" i="8"/>
  <c r="N287" i="8"/>
  <c r="O287" i="8"/>
  <c r="Q287" i="8"/>
  <c r="L288" i="8"/>
  <c r="M288" i="8"/>
  <c r="N288" i="8"/>
  <c r="O288" i="8"/>
  <c r="P288" i="8"/>
  <c r="L315" i="8"/>
  <c r="M315" i="8"/>
  <c r="N315" i="8"/>
  <c r="O315" i="8"/>
  <c r="P315" i="8"/>
  <c r="Q315" i="8"/>
  <c r="L316" i="8"/>
  <c r="M316" i="8"/>
  <c r="N316" i="8"/>
  <c r="O316" i="8"/>
  <c r="P316" i="8"/>
  <c r="Q316" i="8"/>
  <c r="L317" i="8"/>
  <c r="M317" i="8"/>
  <c r="N317" i="8"/>
  <c r="O317" i="8"/>
  <c r="P317" i="8"/>
  <c r="Q317" i="8"/>
  <c r="L318" i="8"/>
  <c r="M318" i="8"/>
  <c r="N318" i="8"/>
  <c r="O318" i="8"/>
  <c r="P318" i="8"/>
  <c r="Q318" i="8"/>
  <c r="L319" i="8"/>
  <c r="M319" i="8"/>
  <c r="N319" i="8"/>
  <c r="O319" i="8"/>
  <c r="P319" i="8"/>
  <c r="Q319" i="8"/>
  <c r="L320" i="8"/>
  <c r="M320" i="8"/>
  <c r="N320" i="8"/>
  <c r="O320" i="8"/>
  <c r="P320" i="8"/>
  <c r="Q320" i="8"/>
  <c r="L323" i="8"/>
  <c r="M323" i="8"/>
  <c r="N323" i="8"/>
  <c r="O323" i="8"/>
  <c r="P323" i="8"/>
  <c r="Q323" i="8"/>
  <c r="L324" i="8"/>
  <c r="M324" i="8"/>
  <c r="N324" i="8"/>
  <c r="O324" i="8"/>
  <c r="P324" i="8"/>
  <c r="Q324" i="8"/>
  <c r="L325" i="8"/>
  <c r="M325" i="8"/>
  <c r="N325" i="8"/>
  <c r="O325" i="8"/>
  <c r="P325" i="8"/>
  <c r="Q325" i="8"/>
  <c r="L326" i="8"/>
  <c r="M326" i="8"/>
  <c r="N326" i="8"/>
  <c r="O326" i="8"/>
  <c r="P326" i="8"/>
  <c r="Q326" i="8"/>
  <c r="L327" i="8"/>
  <c r="M327" i="8"/>
  <c r="N327" i="8"/>
  <c r="O327" i="8"/>
  <c r="P327" i="8"/>
  <c r="Q327" i="8"/>
  <c r="L328" i="8"/>
  <c r="M328" i="8"/>
  <c r="N328" i="8"/>
  <c r="O328" i="8"/>
  <c r="P328" i="8"/>
  <c r="Q328" i="8"/>
  <c r="L331" i="8"/>
  <c r="M331" i="8"/>
  <c r="N331" i="8"/>
  <c r="O331" i="8"/>
  <c r="P331" i="8"/>
  <c r="Q331" i="8"/>
  <c r="L332" i="8"/>
  <c r="M332" i="8"/>
  <c r="N332" i="8"/>
  <c r="O332" i="8"/>
  <c r="P332" i="8"/>
  <c r="Q332" i="8"/>
  <c r="L333" i="8"/>
  <c r="M333" i="8"/>
  <c r="N333" i="8"/>
  <c r="O333" i="8"/>
  <c r="P333" i="8"/>
  <c r="Q333" i="8"/>
  <c r="L334" i="8"/>
  <c r="M334" i="8"/>
  <c r="N334" i="8"/>
  <c r="O334" i="8"/>
  <c r="P334" i="8"/>
  <c r="Q334" i="8"/>
  <c r="L335" i="8"/>
  <c r="M335" i="8"/>
  <c r="N335" i="8"/>
  <c r="O335" i="8"/>
  <c r="P335" i="8"/>
  <c r="Q335" i="8"/>
  <c r="L336" i="8"/>
  <c r="M336" i="8"/>
  <c r="N336" i="8"/>
  <c r="O336" i="8"/>
  <c r="P336" i="8"/>
  <c r="Q336" i="8"/>
  <c r="L339" i="8"/>
  <c r="M339" i="8"/>
  <c r="N339" i="8"/>
  <c r="O339" i="8"/>
  <c r="P339" i="8"/>
  <c r="Q339" i="8"/>
  <c r="L340" i="8"/>
  <c r="M340" i="8"/>
  <c r="N340" i="8"/>
  <c r="O340" i="8"/>
  <c r="P340" i="8"/>
  <c r="Q340" i="8"/>
  <c r="L341" i="8"/>
  <c r="M341" i="8"/>
  <c r="N341" i="8"/>
  <c r="O341" i="8"/>
  <c r="P341" i="8"/>
  <c r="Q341" i="8"/>
  <c r="L342" i="8"/>
  <c r="M342" i="8"/>
  <c r="N342" i="8"/>
  <c r="O342" i="8"/>
  <c r="P342" i="8"/>
  <c r="Q342" i="8"/>
  <c r="L343" i="8"/>
  <c r="M343" i="8"/>
  <c r="N343" i="8"/>
  <c r="O343" i="8"/>
  <c r="P343" i="8"/>
  <c r="Q343" i="8"/>
  <c r="L344" i="8"/>
  <c r="M344" i="8"/>
  <c r="N344" i="8"/>
  <c r="O344" i="8"/>
  <c r="P344" i="8"/>
  <c r="Q344" i="8"/>
  <c r="L348" i="8"/>
  <c r="M348" i="8"/>
  <c r="N348" i="8"/>
  <c r="O348" i="8"/>
  <c r="P348" i="8"/>
  <c r="Q348" i="8"/>
  <c r="L349" i="8"/>
  <c r="M349" i="8"/>
  <c r="N349" i="8"/>
  <c r="O349" i="8"/>
  <c r="P349" i="8"/>
  <c r="Q349" i="8"/>
  <c r="L350" i="8"/>
  <c r="M350" i="8"/>
  <c r="N350" i="8"/>
  <c r="O350" i="8"/>
  <c r="P350" i="8"/>
  <c r="Q350" i="8"/>
  <c r="L351" i="8"/>
  <c r="M351" i="8"/>
  <c r="N351" i="8"/>
  <c r="O351" i="8"/>
  <c r="P351" i="8"/>
  <c r="Q351" i="8"/>
  <c r="L352" i="8"/>
  <c r="M352" i="8"/>
  <c r="N352" i="8"/>
  <c r="O352" i="8"/>
  <c r="P352" i="8"/>
  <c r="Q352" i="8"/>
  <c r="L353" i="8"/>
  <c r="M353" i="8"/>
  <c r="N353" i="8"/>
  <c r="O353" i="8"/>
  <c r="P353" i="8"/>
  <c r="Q353" i="8"/>
  <c r="L357" i="8"/>
  <c r="M357" i="8"/>
  <c r="N357" i="8"/>
  <c r="O357" i="8"/>
  <c r="P357" i="8"/>
  <c r="Q357" i="8"/>
  <c r="L358" i="8"/>
  <c r="M358" i="8"/>
  <c r="N358" i="8"/>
  <c r="O358" i="8"/>
  <c r="P358" i="8"/>
  <c r="Q358" i="8"/>
  <c r="L359" i="8"/>
  <c r="M359" i="8"/>
  <c r="N359" i="8"/>
  <c r="O359" i="8"/>
  <c r="P359" i="8"/>
  <c r="Q359" i="8"/>
  <c r="L360" i="8"/>
  <c r="M360" i="8"/>
  <c r="N360" i="8"/>
  <c r="O360" i="8"/>
  <c r="P360" i="8"/>
  <c r="Q360" i="8"/>
  <c r="L361" i="8"/>
  <c r="M361" i="8"/>
  <c r="N361" i="8"/>
  <c r="O361" i="8"/>
  <c r="P361" i="8"/>
  <c r="Q361" i="8"/>
  <c r="L362" i="8"/>
  <c r="M362" i="8"/>
  <c r="N362" i="8"/>
  <c r="O362" i="8"/>
  <c r="P362" i="8"/>
  <c r="Q362" i="8"/>
  <c r="L366" i="8"/>
  <c r="M366" i="8"/>
  <c r="N366" i="8"/>
  <c r="O366" i="8"/>
  <c r="P366" i="8"/>
  <c r="Q366" i="8"/>
  <c r="L367" i="8"/>
  <c r="M367" i="8"/>
  <c r="N367" i="8"/>
  <c r="O367" i="8"/>
  <c r="P367" i="8"/>
  <c r="Q367" i="8"/>
  <c r="L368" i="8"/>
  <c r="M368" i="8"/>
  <c r="N368" i="8"/>
  <c r="O368" i="8"/>
  <c r="P368" i="8"/>
  <c r="Q368" i="8"/>
  <c r="L369" i="8"/>
  <c r="M369" i="8"/>
  <c r="N369" i="8"/>
  <c r="O369" i="8"/>
  <c r="P369" i="8"/>
  <c r="Q369" i="8"/>
  <c r="L370" i="8"/>
  <c r="M370" i="8"/>
  <c r="N370" i="8"/>
  <c r="O370" i="8"/>
  <c r="P370" i="8"/>
  <c r="Q370" i="8"/>
  <c r="L371" i="8"/>
  <c r="M371" i="8"/>
  <c r="N371" i="8"/>
  <c r="O371" i="8"/>
  <c r="P371" i="8"/>
  <c r="Q371" i="8"/>
  <c r="L375" i="8"/>
  <c r="M375" i="8"/>
  <c r="N375" i="8"/>
  <c r="O375" i="8"/>
  <c r="P375" i="8"/>
  <c r="Q375" i="8"/>
  <c r="L376" i="8"/>
  <c r="M376" i="8"/>
  <c r="N376" i="8"/>
  <c r="O376" i="8"/>
  <c r="P376" i="8"/>
  <c r="Q376" i="8"/>
  <c r="L384" i="8"/>
  <c r="M384" i="8"/>
  <c r="N384" i="8"/>
  <c r="O384" i="8"/>
  <c r="P384" i="8"/>
  <c r="Q384" i="8"/>
  <c r="L385" i="8"/>
  <c r="M385" i="8"/>
  <c r="N385" i="8"/>
  <c r="O385" i="8"/>
  <c r="P385" i="8"/>
  <c r="Q385" i="8"/>
  <c r="L386" i="8"/>
  <c r="M386" i="8"/>
  <c r="N386" i="8"/>
  <c r="O386" i="8"/>
  <c r="P386" i="8"/>
  <c r="Q386" i="8"/>
  <c r="L387" i="8"/>
  <c r="M387" i="8"/>
  <c r="N387" i="8"/>
  <c r="O387" i="8"/>
  <c r="P387" i="8"/>
  <c r="Q387" i="8"/>
  <c r="L388" i="8"/>
  <c r="M388" i="8"/>
  <c r="N388" i="8"/>
  <c r="O388" i="8"/>
  <c r="P388" i="8"/>
  <c r="Q388" i="8"/>
  <c r="L389" i="8"/>
  <c r="M389" i="8"/>
  <c r="N389" i="8"/>
  <c r="O389" i="8"/>
  <c r="P389" i="8"/>
  <c r="Q389" i="8"/>
  <c r="L393" i="8"/>
  <c r="M393" i="8"/>
  <c r="N393" i="8"/>
  <c r="O393" i="8"/>
  <c r="P393" i="8"/>
  <c r="Q393" i="8"/>
  <c r="L394" i="8"/>
  <c r="M394" i="8"/>
  <c r="N394" i="8"/>
  <c r="O394" i="8"/>
  <c r="P394" i="8"/>
  <c r="Q394" i="8"/>
  <c r="L395" i="8"/>
  <c r="M395" i="8"/>
  <c r="N395" i="8"/>
  <c r="O395" i="8"/>
  <c r="P395" i="8"/>
  <c r="Q395" i="8"/>
  <c r="L396" i="8"/>
  <c r="M396" i="8"/>
  <c r="N396" i="8"/>
  <c r="O396" i="8"/>
  <c r="P396" i="8"/>
  <c r="Q396" i="8"/>
  <c r="L397" i="8"/>
  <c r="M397" i="8"/>
  <c r="N397" i="8"/>
  <c r="O397" i="8"/>
  <c r="P397" i="8"/>
  <c r="Q397" i="8"/>
  <c r="L398" i="8"/>
  <c r="M398" i="8"/>
  <c r="N398" i="8"/>
  <c r="O398" i="8"/>
  <c r="P398" i="8"/>
  <c r="Q398" i="8"/>
  <c r="L403" i="8"/>
  <c r="M403" i="8"/>
  <c r="N403" i="8"/>
  <c r="O403" i="8"/>
  <c r="P403" i="8"/>
  <c r="Q403" i="8"/>
  <c r="L404" i="8"/>
  <c r="M404" i="8"/>
  <c r="N404" i="8"/>
  <c r="O404" i="8"/>
  <c r="P404" i="8"/>
  <c r="Q404" i="8"/>
  <c r="L405" i="8"/>
  <c r="M405" i="8"/>
  <c r="N405" i="8"/>
  <c r="O405" i="8"/>
  <c r="P405" i="8"/>
  <c r="Q405" i="8"/>
  <c r="L406" i="8"/>
  <c r="M406" i="8"/>
  <c r="N406" i="8"/>
  <c r="O406" i="8"/>
  <c r="P406" i="8"/>
  <c r="Q406" i="8"/>
  <c r="L407" i="8"/>
  <c r="M407" i="8"/>
  <c r="N407" i="8"/>
  <c r="O407" i="8"/>
  <c r="P407" i="8"/>
  <c r="Q407" i="8"/>
  <c r="L408" i="8"/>
  <c r="M408" i="8"/>
  <c r="N408" i="8"/>
  <c r="O408" i="8"/>
  <c r="P408" i="8"/>
  <c r="Q408" i="8"/>
  <c r="L416" i="8"/>
  <c r="M416" i="8"/>
  <c r="N416" i="8"/>
  <c r="O416" i="8"/>
  <c r="P416" i="8"/>
  <c r="Q416" i="8"/>
  <c r="L417" i="8"/>
  <c r="M417" i="8"/>
  <c r="N417" i="8"/>
  <c r="O417" i="8"/>
  <c r="P417" i="8"/>
  <c r="Q417" i="8"/>
  <c r="L418" i="8"/>
  <c r="M418" i="8"/>
  <c r="N418" i="8"/>
  <c r="O418" i="8"/>
  <c r="P418" i="8"/>
  <c r="Q418" i="8"/>
  <c r="L419" i="8"/>
  <c r="M419" i="8"/>
  <c r="N419" i="8"/>
  <c r="O419" i="8"/>
  <c r="P419" i="8"/>
  <c r="Q419" i="8"/>
  <c r="L420" i="8"/>
  <c r="M420" i="8"/>
  <c r="N420" i="8"/>
  <c r="O420" i="8"/>
  <c r="P420" i="8"/>
  <c r="Q420" i="8"/>
  <c r="L421" i="8"/>
  <c r="M421" i="8"/>
  <c r="N421" i="8"/>
  <c r="O421" i="8"/>
  <c r="P421" i="8"/>
  <c r="Q421" i="8"/>
  <c r="L424" i="8"/>
  <c r="M424" i="8"/>
  <c r="N424" i="8"/>
  <c r="O424" i="8"/>
  <c r="P424" i="8"/>
  <c r="Q424" i="8"/>
  <c r="L425" i="8"/>
  <c r="M425" i="8"/>
  <c r="N425" i="8"/>
  <c r="O425" i="8"/>
  <c r="P425" i="8"/>
  <c r="Q425" i="8"/>
  <c r="L426" i="8"/>
  <c r="M426" i="8"/>
  <c r="N426" i="8"/>
  <c r="O426" i="8"/>
  <c r="P426" i="8"/>
  <c r="Q426" i="8"/>
  <c r="L427" i="8"/>
  <c r="M427" i="8"/>
  <c r="N427" i="8"/>
  <c r="O427" i="8"/>
  <c r="P427" i="8"/>
  <c r="Q427" i="8"/>
  <c r="L428" i="8"/>
  <c r="M428" i="8"/>
  <c r="N428" i="8"/>
  <c r="O428" i="8"/>
  <c r="P428" i="8"/>
  <c r="Q428" i="8"/>
  <c r="L429" i="8"/>
  <c r="M429" i="8"/>
  <c r="N429" i="8"/>
  <c r="O429" i="8"/>
  <c r="P429" i="8"/>
  <c r="Q429" i="8"/>
  <c r="L433" i="8"/>
  <c r="M433" i="8"/>
  <c r="N433" i="8"/>
  <c r="O433" i="8"/>
  <c r="P433" i="8"/>
  <c r="Q433" i="8"/>
  <c r="L434" i="8"/>
  <c r="M434" i="8"/>
  <c r="N434" i="8"/>
  <c r="O434" i="8"/>
  <c r="P434" i="8"/>
  <c r="Q434" i="8"/>
  <c r="L435" i="8"/>
  <c r="M435" i="8"/>
  <c r="N435" i="8"/>
  <c r="O435" i="8"/>
  <c r="P435" i="8"/>
  <c r="Q435" i="8"/>
  <c r="L436" i="8"/>
  <c r="M436" i="8"/>
  <c r="N436" i="8"/>
  <c r="O436" i="8"/>
  <c r="P436" i="8"/>
  <c r="Q436" i="8"/>
  <c r="L437" i="8"/>
  <c r="M437" i="8"/>
  <c r="N437" i="8"/>
  <c r="O437" i="8"/>
  <c r="P437" i="8"/>
  <c r="Q437" i="8"/>
  <c r="L438" i="8"/>
  <c r="M438" i="8"/>
  <c r="N438" i="8"/>
  <c r="O438" i="8"/>
  <c r="P438" i="8"/>
  <c r="Q438" i="8"/>
  <c r="L442" i="8"/>
  <c r="M442" i="8"/>
  <c r="N442" i="8"/>
  <c r="O442" i="8"/>
  <c r="P442" i="8"/>
  <c r="Q442" i="8"/>
  <c r="L443" i="8"/>
  <c r="M443" i="8"/>
  <c r="N443" i="8"/>
  <c r="O443" i="8"/>
  <c r="P443" i="8"/>
  <c r="Q443" i="8"/>
  <c r="L444" i="8"/>
  <c r="M444" i="8"/>
  <c r="N444" i="8"/>
  <c r="O444" i="8"/>
  <c r="P444" i="8"/>
  <c r="Q444" i="8"/>
  <c r="L445" i="8"/>
  <c r="M445" i="8"/>
  <c r="N445" i="8"/>
  <c r="O445" i="8"/>
  <c r="P445" i="8"/>
  <c r="Q445" i="8"/>
  <c r="L446" i="8"/>
  <c r="M446" i="8"/>
  <c r="N446" i="8"/>
  <c r="O446" i="8"/>
  <c r="P446" i="8"/>
  <c r="Q446" i="8"/>
  <c r="L447" i="8"/>
  <c r="M447" i="8"/>
  <c r="N447" i="8"/>
  <c r="O447" i="8"/>
  <c r="P447" i="8"/>
  <c r="Q447" i="8"/>
  <c r="L451" i="8"/>
  <c r="M451" i="8"/>
  <c r="N451" i="8"/>
  <c r="O451" i="8"/>
  <c r="P451" i="8"/>
  <c r="Q451" i="8"/>
  <c r="L452" i="8"/>
  <c r="M452" i="8"/>
  <c r="N452" i="8"/>
  <c r="O452" i="8"/>
  <c r="P452" i="8"/>
  <c r="Q452" i="8"/>
  <c r="L453" i="8"/>
  <c r="M453" i="8"/>
  <c r="N453" i="8"/>
  <c r="O453" i="8"/>
  <c r="P453" i="8"/>
  <c r="Q453" i="8"/>
  <c r="L454" i="8"/>
  <c r="M454" i="8"/>
  <c r="N454" i="8"/>
  <c r="O454" i="8"/>
  <c r="P454" i="8"/>
  <c r="Q454" i="8"/>
  <c r="L455" i="8"/>
  <c r="M455" i="8"/>
  <c r="N455" i="8"/>
  <c r="O455" i="8"/>
  <c r="P455" i="8"/>
  <c r="Q455" i="8"/>
  <c r="L456" i="8"/>
  <c r="M456" i="8"/>
  <c r="N456" i="8"/>
  <c r="O456" i="8"/>
  <c r="P456" i="8"/>
  <c r="Q456" i="8"/>
  <c r="L460" i="8"/>
  <c r="M460" i="8"/>
  <c r="N460" i="8"/>
  <c r="O460" i="8"/>
  <c r="P460" i="8"/>
  <c r="Q460" i="8"/>
  <c r="L461" i="8"/>
  <c r="M461" i="8"/>
  <c r="N461" i="8"/>
  <c r="O461" i="8"/>
  <c r="P461" i="8"/>
  <c r="Q461" i="8"/>
  <c r="L462" i="8"/>
  <c r="M462" i="8"/>
  <c r="N462" i="8"/>
  <c r="O462" i="8"/>
  <c r="P462" i="8"/>
  <c r="Q462" i="8"/>
  <c r="L463" i="8"/>
  <c r="M463" i="8"/>
  <c r="N463" i="8"/>
  <c r="O463" i="8"/>
  <c r="P463" i="8"/>
  <c r="Q463" i="8"/>
  <c r="L464" i="8"/>
  <c r="M464" i="8"/>
  <c r="N464" i="8"/>
  <c r="O464" i="8"/>
  <c r="P464" i="8"/>
  <c r="Q464" i="8"/>
  <c r="L465" i="8"/>
  <c r="M465" i="8"/>
  <c r="N465" i="8"/>
  <c r="O465" i="8"/>
  <c r="P465" i="8"/>
  <c r="Q465" i="8"/>
  <c r="L469" i="8"/>
  <c r="M469" i="8"/>
  <c r="N469" i="8"/>
  <c r="O469" i="8"/>
  <c r="P469" i="8"/>
  <c r="Q469" i="8"/>
  <c r="L470" i="8"/>
  <c r="M470" i="8"/>
  <c r="N470" i="8"/>
  <c r="O470" i="8"/>
  <c r="P470" i="8"/>
  <c r="Q470" i="8"/>
  <c r="L471" i="8"/>
  <c r="M471" i="8"/>
  <c r="N471" i="8"/>
  <c r="O471" i="8"/>
  <c r="P471" i="8"/>
  <c r="Q471" i="8"/>
  <c r="L472" i="8"/>
  <c r="M472" i="8"/>
  <c r="N472" i="8"/>
  <c r="O472" i="8"/>
  <c r="P472" i="8"/>
  <c r="Q472" i="8"/>
  <c r="L473" i="8"/>
  <c r="M473" i="8"/>
  <c r="N473" i="8"/>
  <c r="O473" i="8"/>
  <c r="P473" i="8"/>
  <c r="Q473" i="8"/>
  <c r="L474" i="8"/>
  <c r="M474" i="8"/>
  <c r="N474" i="8"/>
  <c r="O474" i="8"/>
  <c r="P474" i="8"/>
  <c r="Q474" i="8"/>
  <c r="L478" i="8"/>
  <c r="M478" i="8"/>
  <c r="N478" i="8"/>
  <c r="O478" i="8"/>
  <c r="P478" i="8"/>
  <c r="Q478" i="8"/>
  <c r="L479" i="8"/>
  <c r="M479" i="8"/>
  <c r="N479" i="8"/>
  <c r="O479" i="8"/>
  <c r="P479" i="8"/>
  <c r="Q479" i="8"/>
  <c r="L480" i="8"/>
  <c r="M480" i="8"/>
  <c r="N480" i="8"/>
  <c r="O480" i="8"/>
  <c r="P480" i="8"/>
  <c r="Q480" i="8"/>
  <c r="L481" i="8"/>
  <c r="M481" i="8"/>
  <c r="N481" i="8"/>
  <c r="O481" i="8"/>
  <c r="P481" i="8"/>
  <c r="Q481" i="8"/>
  <c r="L482" i="8"/>
  <c r="M482" i="8"/>
  <c r="N482" i="8"/>
  <c r="O482" i="8"/>
  <c r="P482" i="8"/>
  <c r="Q482" i="8"/>
  <c r="L483" i="8"/>
  <c r="M483" i="8"/>
  <c r="N483" i="8"/>
  <c r="O483" i="8"/>
  <c r="P483" i="8"/>
  <c r="Q483" i="8"/>
  <c r="L487" i="8"/>
  <c r="M487" i="8"/>
  <c r="N487" i="8"/>
  <c r="O487" i="8"/>
  <c r="P487" i="8"/>
  <c r="Q487" i="8"/>
  <c r="L488" i="8"/>
  <c r="M488" i="8"/>
  <c r="N488" i="8"/>
  <c r="O488" i="8"/>
  <c r="P488" i="8"/>
  <c r="Q488" i="8"/>
  <c r="L489" i="8"/>
  <c r="M489" i="8"/>
  <c r="N489" i="8"/>
  <c r="O489" i="8"/>
  <c r="P489" i="8"/>
  <c r="Q489" i="8"/>
  <c r="L490" i="8"/>
  <c r="M490" i="8"/>
  <c r="N490" i="8"/>
  <c r="O490" i="8"/>
  <c r="P490" i="8"/>
  <c r="Q490" i="8"/>
  <c r="L491" i="8"/>
  <c r="M491" i="8"/>
  <c r="N491" i="8"/>
  <c r="O491" i="8"/>
  <c r="P491" i="8"/>
  <c r="Q491" i="8"/>
  <c r="L492" i="8"/>
  <c r="M492" i="8"/>
  <c r="N492" i="8"/>
  <c r="O492" i="8"/>
  <c r="P492" i="8"/>
  <c r="Q492" i="8"/>
  <c r="L496" i="8"/>
  <c r="M496" i="8"/>
  <c r="N496" i="8"/>
  <c r="O496" i="8"/>
  <c r="P496" i="8"/>
  <c r="Q496" i="8"/>
  <c r="L497" i="8"/>
  <c r="M497" i="8"/>
  <c r="N497" i="8"/>
  <c r="O497" i="8"/>
  <c r="P497" i="8"/>
  <c r="Q497" i="8"/>
  <c r="L498" i="8"/>
  <c r="M498" i="8"/>
  <c r="N498" i="8"/>
  <c r="O498" i="8"/>
  <c r="P498" i="8"/>
  <c r="Q498" i="8"/>
  <c r="L499" i="8"/>
  <c r="M499" i="8"/>
  <c r="N499" i="8"/>
  <c r="O499" i="8"/>
  <c r="P499" i="8"/>
  <c r="Q499" i="8"/>
  <c r="L500" i="8"/>
  <c r="M500" i="8"/>
  <c r="N500" i="8"/>
  <c r="O500" i="8"/>
  <c r="P500" i="8"/>
  <c r="Q500" i="8"/>
  <c r="L501" i="8"/>
  <c r="M501" i="8"/>
  <c r="N501" i="8"/>
  <c r="O501" i="8"/>
  <c r="P501" i="8"/>
  <c r="Q501" i="8"/>
  <c r="L509" i="8"/>
  <c r="M509" i="8"/>
  <c r="N509" i="8"/>
  <c r="O509" i="8"/>
  <c r="P509" i="8"/>
  <c r="Q509" i="8"/>
  <c r="L510" i="8"/>
  <c r="M510" i="8"/>
  <c r="N510" i="8"/>
  <c r="O510" i="8"/>
  <c r="P510" i="8"/>
  <c r="Q510" i="8"/>
  <c r="L511" i="8"/>
  <c r="M511" i="8"/>
  <c r="N511" i="8"/>
  <c r="O511" i="8"/>
  <c r="P511" i="8"/>
  <c r="Q511" i="8"/>
  <c r="L512" i="8"/>
  <c r="M512" i="8"/>
  <c r="N512" i="8"/>
  <c r="O512" i="8"/>
  <c r="P512" i="8"/>
  <c r="Q512" i="8"/>
  <c r="L513" i="8"/>
  <c r="M513" i="8"/>
  <c r="N513" i="8"/>
  <c r="O513" i="8"/>
  <c r="P513" i="8"/>
  <c r="Q513" i="8"/>
  <c r="L514" i="8"/>
  <c r="M514" i="8"/>
  <c r="N514" i="8"/>
  <c r="O514" i="8"/>
  <c r="P514" i="8"/>
  <c r="Q514" i="8"/>
  <c r="L518" i="8"/>
  <c r="M518" i="8"/>
  <c r="N518" i="8"/>
  <c r="O518" i="8"/>
  <c r="P518" i="8"/>
  <c r="Q518" i="8"/>
  <c r="L519" i="8"/>
  <c r="M519" i="8"/>
  <c r="N519" i="8"/>
  <c r="O519" i="8"/>
  <c r="P519" i="8"/>
  <c r="Q519" i="8"/>
  <c r="L520" i="8"/>
  <c r="M520" i="8"/>
  <c r="N520" i="8"/>
  <c r="O520" i="8"/>
  <c r="P520" i="8"/>
  <c r="Q520" i="8"/>
  <c r="L521" i="8"/>
  <c r="M521" i="8"/>
  <c r="N521" i="8"/>
  <c r="O521" i="8"/>
  <c r="P521" i="8"/>
  <c r="Q521" i="8"/>
  <c r="L522" i="8"/>
  <c r="M522" i="8"/>
  <c r="N522" i="8"/>
  <c r="O522" i="8"/>
  <c r="P522" i="8"/>
  <c r="Q522" i="8"/>
  <c r="L523" i="8"/>
  <c r="M523" i="8"/>
  <c r="N523" i="8"/>
  <c r="O523" i="8"/>
  <c r="P523" i="8"/>
  <c r="Q523" i="8"/>
  <c r="L527" i="8"/>
  <c r="M527" i="8"/>
  <c r="N527" i="8"/>
  <c r="O527" i="8"/>
  <c r="P527" i="8"/>
  <c r="Q527" i="8"/>
  <c r="L528" i="8"/>
  <c r="M528" i="8"/>
  <c r="N528" i="8"/>
  <c r="O528" i="8"/>
  <c r="P528" i="8"/>
  <c r="Q528" i="8"/>
  <c r="L529" i="8"/>
  <c r="M529" i="8"/>
  <c r="N529" i="8"/>
  <c r="O529" i="8"/>
  <c r="P529" i="8"/>
  <c r="Q529" i="8"/>
  <c r="L530" i="8"/>
  <c r="M530" i="8"/>
  <c r="N530" i="8"/>
  <c r="O530" i="8"/>
  <c r="P530" i="8"/>
  <c r="Q530" i="8"/>
  <c r="L531" i="8"/>
  <c r="M531" i="8"/>
  <c r="N531" i="8"/>
  <c r="O531" i="8"/>
  <c r="P531" i="8"/>
  <c r="Q531" i="8"/>
  <c r="L532" i="8"/>
  <c r="M532" i="8"/>
  <c r="N532" i="8"/>
  <c r="O532" i="8"/>
  <c r="P532" i="8"/>
  <c r="Q532" i="8"/>
  <c r="L628" i="8"/>
  <c r="M628" i="8"/>
  <c r="N628" i="8"/>
  <c r="O628" i="8"/>
  <c r="P628" i="8"/>
  <c r="Q628" i="8"/>
  <c r="L629" i="8"/>
  <c r="M629" i="8"/>
  <c r="N629" i="8"/>
  <c r="O629" i="8"/>
  <c r="P629" i="8"/>
  <c r="Q629" i="8"/>
  <c r="L630" i="8"/>
  <c r="M630" i="8"/>
  <c r="N630" i="8"/>
  <c r="O630" i="8"/>
  <c r="P630" i="8"/>
  <c r="Q630" i="8"/>
  <c r="L631" i="8"/>
  <c r="M631" i="8"/>
  <c r="N631" i="8"/>
  <c r="O631" i="8"/>
  <c r="P631" i="8"/>
  <c r="Q631" i="8"/>
  <c r="L632" i="8"/>
  <c r="M632" i="8"/>
  <c r="N632" i="8"/>
  <c r="O632" i="8"/>
  <c r="P632" i="8"/>
  <c r="Q632" i="8"/>
  <c r="L633" i="8"/>
  <c r="M633" i="8"/>
  <c r="N633" i="8"/>
  <c r="O633" i="8"/>
  <c r="P633" i="8"/>
  <c r="Q633" i="8"/>
  <c r="L637" i="8"/>
  <c r="M637" i="8"/>
  <c r="N637" i="8"/>
  <c r="O637" i="8"/>
  <c r="P637" i="8"/>
  <c r="Q637" i="8"/>
  <c r="L638" i="8"/>
  <c r="M638" i="8"/>
  <c r="N638" i="8"/>
  <c r="O638" i="8"/>
  <c r="P638" i="8"/>
  <c r="Q638" i="8"/>
  <c r="L639" i="8"/>
  <c r="M639" i="8"/>
  <c r="N639" i="8"/>
  <c r="O639" i="8"/>
  <c r="P639" i="8"/>
  <c r="Q639" i="8"/>
  <c r="L640" i="8"/>
  <c r="M640" i="8"/>
  <c r="N640" i="8"/>
  <c r="O640" i="8"/>
  <c r="P640" i="8"/>
  <c r="Q640" i="8"/>
  <c r="L641" i="8"/>
  <c r="M641" i="8"/>
  <c r="N641" i="8"/>
  <c r="O641" i="8"/>
  <c r="P641" i="8"/>
  <c r="Q641" i="8"/>
  <c r="L642" i="8"/>
  <c r="M642" i="8"/>
  <c r="N642" i="8"/>
  <c r="O642" i="8"/>
  <c r="P642" i="8"/>
  <c r="Q642" i="8"/>
  <c r="L648" i="8"/>
  <c r="M648" i="8"/>
  <c r="N648" i="8"/>
  <c r="O648" i="8"/>
  <c r="P648" i="8"/>
  <c r="Q648" i="8"/>
  <c r="L649" i="8"/>
  <c r="M649" i="8"/>
  <c r="N649" i="8"/>
  <c r="O649" i="8"/>
  <c r="P649" i="8"/>
  <c r="Q649" i="8"/>
  <c r="L650" i="8"/>
  <c r="M650" i="8"/>
  <c r="N650" i="8"/>
  <c r="O650" i="8"/>
  <c r="P650" i="8"/>
  <c r="Q650" i="8"/>
  <c r="L651" i="8"/>
  <c r="M651" i="8"/>
  <c r="N651" i="8"/>
  <c r="O651" i="8"/>
  <c r="P651" i="8"/>
  <c r="Q651" i="8"/>
  <c r="L652" i="8"/>
  <c r="M652" i="8"/>
  <c r="N652" i="8"/>
  <c r="O652" i="8"/>
  <c r="P652" i="8"/>
  <c r="Q652" i="8"/>
  <c r="L653" i="8"/>
  <c r="M653" i="8"/>
  <c r="N653" i="8"/>
  <c r="O653" i="8"/>
  <c r="P653" i="8"/>
  <c r="Q653" i="8"/>
  <c r="L657" i="8"/>
  <c r="M657" i="8"/>
  <c r="N657" i="8"/>
  <c r="O657" i="8"/>
  <c r="P657" i="8"/>
  <c r="Q657" i="8"/>
  <c r="L658" i="8"/>
  <c r="M658" i="8"/>
  <c r="N658" i="8"/>
  <c r="O658" i="8"/>
  <c r="P658" i="8"/>
  <c r="Q658" i="8"/>
  <c r="L659" i="8"/>
  <c r="M659" i="8"/>
  <c r="N659" i="8"/>
  <c r="O659" i="8"/>
  <c r="P659" i="8"/>
  <c r="Q659" i="8"/>
  <c r="L660" i="8"/>
  <c r="M660" i="8"/>
  <c r="N660" i="8"/>
  <c r="O660" i="8"/>
  <c r="P660" i="8"/>
  <c r="Q660" i="8"/>
  <c r="L661" i="8"/>
  <c r="M661" i="8"/>
  <c r="N661" i="8"/>
  <c r="O661" i="8"/>
  <c r="P661" i="8"/>
  <c r="Q661" i="8"/>
  <c r="L662" i="8"/>
  <c r="M662" i="8"/>
  <c r="N662" i="8"/>
  <c r="O662" i="8"/>
  <c r="P662" i="8"/>
  <c r="Q662" i="8"/>
  <c r="L666" i="8"/>
  <c r="M666" i="8"/>
  <c r="N666" i="8"/>
  <c r="O666" i="8"/>
  <c r="P666" i="8"/>
  <c r="Q666" i="8"/>
  <c r="L667" i="8"/>
  <c r="M667" i="8"/>
  <c r="N667" i="8"/>
  <c r="O667" i="8"/>
  <c r="P667" i="8"/>
  <c r="Q667" i="8"/>
  <c r="L668" i="8"/>
  <c r="M668" i="8"/>
  <c r="N668" i="8"/>
  <c r="O668" i="8"/>
  <c r="P668" i="8"/>
  <c r="Q668" i="8"/>
  <c r="L669" i="8"/>
  <c r="M669" i="8"/>
  <c r="N669" i="8"/>
  <c r="O669" i="8"/>
  <c r="P669" i="8"/>
  <c r="Q669" i="8"/>
  <c r="L670" i="8"/>
  <c r="M670" i="8"/>
  <c r="N670" i="8"/>
  <c r="O670" i="8"/>
  <c r="P670" i="8"/>
  <c r="Q670" i="8"/>
  <c r="L671" i="8"/>
  <c r="M671" i="8"/>
  <c r="N671" i="8"/>
  <c r="O671" i="8"/>
  <c r="P671" i="8"/>
  <c r="Q671" i="8"/>
  <c r="L675" i="8"/>
  <c r="M675" i="8"/>
  <c r="N675" i="8"/>
  <c r="O675" i="8"/>
  <c r="P675" i="8"/>
  <c r="Q675" i="8"/>
  <c r="L676" i="8"/>
  <c r="M676" i="8"/>
  <c r="N676" i="8"/>
  <c r="O676" i="8"/>
  <c r="P676" i="8"/>
  <c r="Q676" i="8"/>
  <c r="L677" i="8"/>
  <c r="M677" i="8"/>
  <c r="N677" i="8"/>
  <c r="O677" i="8"/>
  <c r="P677" i="8"/>
  <c r="Q677" i="8"/>
  <c r="L678" i="8"/>
  <c r="M678" i="8"/>
  <c r="N678" i="8"/>
  <c r="O678" i="8"/>
  <c r="P678" i="8"/>
  <c r="Q678" i="8"/>
  <c r="L679" i="8"/>
  <c r="M679" i="8"/>
  <c r="N679" i="8"/>
  <c r="O679" i="8"/>
  <c r="P679" i="8"/>
  <c r="Q679" i="8"/>
  <c r="L680" i="8"/>
  <c r="M680" i="8"/>
  <c r="N680" i="8"/>
  <c r="O680" i="8"/>
  <c r="P680" i="8"/>
  <c r="Q680" i="8"/>
  <c r="L686" i="8"/>
  <c r="M686" i="8"/>
  <c r="N686" i="8"/>
  <c r="O686" i="8"/>
  <c r="P686" i="8"/>
  <c r="Q686" i="8"/>
  <c r="L687" i="8"/>
  <c r="M687" i="8"/>
  <c r="N687" i="8"/>
  <c r="O687" i="8"/>
  <c r="P687" i="8"/>
  <c r="Q687" i="8"/>
  <c r="L688" i="8"/>
  <c r="M688" i="8"/>
  <c r="N688" i="8"/>
  <c r="O688" i="8"/>
  <c r="P688" i="8"/>
  <c r="Q688" i="8"/>
  <c r="L689" i="8"/>
  <c r="M689" i="8"/>
  <c r="N689" i="8"/>
  <c r="O689" i="8"/>
  <c r="P689" i="8"/>
  <c r="Q689" i="8"/>
  <c r="L690" i="8"/>
  <c r="M690" i="8"/>
  <c r="N690" i="8"/>
  <c r="O690" i="8"/>
  <c r="P690" i="8"/>
  <c r="Q690" i="8"/>
  <c r="L691" i="8"/>
  <c r="M691" i="8"/>
  <c r="N691" i="8"/>
  <c r="O691" i="8"/>
  <c r="P691" i="8"/>
  <c r="Q691" i="8"/>
  <c r="L695" i="8"/>
  <c r="M695" i="8"/>
  <c r="N695" i="8"/>
  <c r="O695" i="8"/>
  <c r="P695" i="8"/>
  <c r="Q695" i="8"/>
  <c r="L696" i="8"/>
  <c r="M696" i="8"/>
  <c r="N696" i="8"/>
  <c r="O696" i="8"/>
  <c r="P696" i="8"/>
  <c r="Q696" i="8"/>
  <c r="L697" i="8"/>
  <c r="M697" i="8"/>
  <c r="N697" i="8"/>
  <c r="O697" i="8"/>
  <c r="P697" i="8"/>
  <c r="Q697" i="8"/>
  <c r="L698" i="8"/>
  <c r="M698" i="8"/>
  <c r="N698" i="8"/>
  <c r="O698" i="8"/>
  <c r="P698" i="8"/>
  <c r="Q698" i="8"/>
  <c r="L699" i="8"/>
  <c r="M699" i="8"/>
  <c r="N699" i="8"/>
  <c r="O699" i="8"/>
  <c r="P699" i="8"/>
  <c r="Q699" i="8"/>
  <c r="L700" i="8"/>
  <c r="M700" i="8"/>
  <c r="N700" i="8"/>
  <c r="O700" i="8"/>
  <c r="P700" i="8"/>
  <c r="Q700" i="8"/>
  <c r="L704" i="8"/>
  <c r="M704" i="8"/>
  <c r="N704" i="8"/>
  <c r="O704" i="8"/>
  <c r="P704" i="8"/>
  <c r="Q704" i="8"/>
  <c r="L705" i="8"/>
  <c r="M705" i="8"/>
  <c r="N705" i="8"/>
  <c r="O705" i="8"/>
  <c r="P705" i="8"/>
  <c r="Q705" i="8"/>
  <c r="L706" i="8"/>
  <c r="M706" i="8"/>
  <c r="N706" i="8"/>
  <c r="O706" i="8"/>
  <c r="P706" i="8"/>
  <c r="Q706" i="8"/>
  <c r="L707" i="8"/>
  <c r="M707" i="8"/>
  <c r="N707" i="8"/>
  <c r="O707" i="8"/>
  <c r="P707" i="8"/>
  <c r="Q707" i="8"/>
  <c r="L708" i="8"/>
  <c r="M708" i="8"/>
  <c r="N708" i="8"/>
  <c r="O708" i="8"/>
  <c r="P708" i="8"/>
  <c r="Q708" i="8"/>
  <c r="L709" i="8"/>
  <c r="M709" i="8"/>
  <c r="N709" i="8"/>
  <c r="O709" i="8"/>
  <c r="P709" i="8"/>
  <c r="Q709" i="8"/>
  <c r="L748" i="8"/>
  <c r="M748" i="8"/>
  <c r="N748" i="8"/>
  <c r="O748" i="8"/>
  <c r="P748" i="8"/>
  <c r="Q748" i="8"/>
  <c r="L749" i="8"/>
  <c r="M749" i="8"/>
  <c r="N749" i="8"/>
  <c r="O749" i="8"/>
  <c r="P749" i="8"/>
  <c r="Q749" i="8"/>
  <c r="L750" i="8"/>
  <c r="M750" i="8"/>
  <c r="N750" i="8"/>
  <c r="O750" i="8"/>
  <c r="P750" i="8"/>
  <c r="Q750" i="8"/>
  <c r="L751" i="8"/>
  <c r="M751" i="8"/>
  <c r="N751" i="8"/>
  <c r="O751" i="8"/>
  <c r="P751" i="8"/>
  <c r="Q751" i="8"/>
  <c r="L752" i="8"/>
  <c r="M752" i="8"/>
  <c r="N752" i="8"/>
  <c r="O752" i="8"/>
  <c r="P752" i="8"/>
  <c r="Q752" i="8"/>
  <c r="L753" i="8"/>
  <c r="M753" i="8"/>
  <c r="N753" i="8"/>
  <c r="O753" i="8"/>
  <c r="P753" i="8"/>
  <c r="Q753" i="8"/>
  <c r="L757" i="8"/>
  <c r="M757" i="8"/>
  <c r="N757" i="8"/>
  <c r="O757" i="8"/>
  <c r="P757" i="8"/>
  <c r="Q757" i="8"/>
  <c r="L758" i="8"/>
  <c r="M758" i="8"/>
  <c r="N758" i="8"/>
  <c r="O758" i="8"/>
  <c r="P758" i="8"/>
  <c r="Q758" i="8"/>
  <c r="L759" i="8"/>
  <c r="M759" i="8"/>
  <c r="N759" i="8"/>
  <c r="O759" i="8"/>
  <c r="P759" i="8"/>
  <c r="Q759" i="8"/>
  <c r="L760" i="8"/>
  <c r="M760" i="8"/>
  <c r="N760" i="8"/>
  <c r="O760" i="8"/>
  <c r="P760" i="8"/>
  <c r="Q760" i="8"/>
  <c r="L761" i="8"/>
  <c r="M761" i="8"/>
  <c r="N761" i="8"/>
  <c r="O761" i="8"/>
  <c r="P761" i="8"/>
  <c r="Q761" i="8"/>
  <c r="L762" i="8"/>
  <c r="M762" i="8"/>
  <c r="N762" i="8"/>
  <c r="O762" i="8"/>
  <c r="P762" i="8"/>
  <c r="Q762" i="8"/>
  <c r="L766" i="8"/>
  <c r="M766" i="8"/>
  <c r="N766" i="8"/>
  <c r="O766" i="8"/>
  <c r="P766" i="8"/>
  <c r="Q766" i="8"/>
  <c r="L767" i="8"/>
  <c r="M767" i="8"/>
  <c r="N767" i="8"/>
  <c r="O767" i="8"/>
  <c r="P767" i="8"/>
  <c r="Q767" i="8"/>
  <c r="L768" i="8"/>
  <c r="M768" i="8"/>
  <c r="N768" i="8"/>
  <c r="O768" i="8"/>
  <c r="P768" i="8"/>
  <c r="Q768" i="8"/>
  <c r="L769" i="8"/>
  <c r="M769" i="8"/>
  <c r="N769" i="8"/>
  <c r="O769" i="8"/>
  <c r="P769" i="8"/>
  <c r="Q769" i="8"/>
  <c r="L770" i="8"/>
  <c r="M770" i="8"/>
  <c r="N770" i="8"/>
  <c r="O770" i="8"/>
  <c r="P770" i="8"/>
  <c r="Q770" i="8"/>
  <c r="L771" i="8"/>
  <c r="M771" i="8"/>
  <c r="N771" i="8"/>
  <c r="O771" i="8"/>
  <c r="P771" i="8"/>
  <c r="Q771" i="8"/>
  <c r="L779" i="8"/>
  <c r="M779" i="8"/>
  <c r="N779" i="8"/>
  <c r="O779" i="8"/>
  <c r="P779" i="8"/>
  <c r="Q779" i="8"/>
  <c r="L780" i="8"/>
  <c r="M780" i="8"/>
  <c r="N780" i="8"/>
  <c r="O780" i="8"/>
  <c r="P780" i="8"/>
  <c r="Q780" i="8"/>
  <c r="L781" i="8"/>
  <c r="M781" i="8"/>
  <c r="N781" i="8"/>
  <c r="O781" i="8"/>
  <c r="P781" i="8"/>
  <c r="Q781" i="8"/>
  <c r="L782" i="8"/>
  <c r="M782" i="8"/>
  <c r="N782" i="8"/>
  <c r="O782" i="8"/>
  <c r="P782" i="8"/>
  <c r="Q782" i="8"/>
  <c r="L783" i="8"/>
  <c r="M783" i="8"/>
  <c r="N783" i="8"/>
  <c r="O783" i="8"/>
  <c r="P783" i="8"/>
  <c r="Q783" i="8"/>
  <c r="L784" i="8"/>
  <c r="M784" i="8"/>
  <c r="N784" i="8"/>
  <c r="O784" i="8"/>
  <c r="P784" i="8"/>
  <c r="Q784" i="8"/>
  <c r="L838" i="8"/>
  <c r="M838" i="8"/>
  <c r="N838" i="8"/>
  <c r="O838" i="8"/>
  <c r="P838" i="8"/>
  <c r="Q838" i="8"/>
  <c r="L839" i="8"/>
  <c r="M839" i="8"/>
  <c r="N839" i="8"/>
  <c r="O839" i="8"/>
  <c r="P839" i="8"/>
  <c r="Q839" i="8"/>
  <c r="L840" i="8"/>
  <c r="M840" i="8"/>
  <c r="N840" i="8"/>
  <c r="O840" i="8"/>
  <c r="P840" i="8"/>
  <c r="Q840" i="8"/>
  <c r="L841" i="8"/>
  <c r="M841" i="8"/>
  <c r="N841" i="8"/>
  <c r="O841" i="8"/>
  <c r="P841" i="8"/>
  <c r="Q841" i="8"/>
  <c r="L842" i="8"/>
  <c r="M842" i="8"/>
  <c r="N842" i="8"/>
  <c r="O842" i="8"/>
  <c r="P842" i="8"/>
  <c r="Q842" i="8"/>
  <c r="L843" i="8"/>
  <c r="M843" i="8"/>
  <c r="N843" i="8"/>
  <c r="O843" i="8"/>
  <c r="P843" i="8"/>
  <c r="Q843" i="8"/>
  <c r="L848" i="8"/>
  <c r="M848" i="8"/>
  <c r="N848" i="8"/>
  <c r="O848" i="8"/>
  <c r="P848" i="8"/>
  <c r="Q848" i="8"/>
  <c r="L849" i="8"/>
  <c r="M849" i="8"/>
  <c r="N849" i="8"/>
  <c r="O849" i="8"/>
  <c r="P849" i="8"/>
  <c r="Q849" i="8"/>
  <c r="L850" i="8"/>
  <c r="M850" i="8"/>
  <c r="N850" i="8"/>
  <c r="O850" i="8"/>
  <c r="P850" i="8"/>
  <c r="Q850" i="8"/>
  <c r="L851" i="8"/>
  <c r="M851" i="8"/>
  <c r="N851" i="8"/>
  <c r="O851" i="8"/>
  <c r="P851" i="8"/>
  <c r="Q851" i="8"/>
  <c r="L852" i="8"/>
  <c r="M852" i="8"/>
  <c r="N852" i="8"/>
  <c r="O852" i="8"/>
  <c r="P852" i="8"/>
  <c r="Q852" i="8"/>
  <c r="L853" i="8"/>
  <c r="M853" i="8"/>
  <c r="N853" i="8"/>
  <c r="O853" i="8"/>
  <c r="P853" i="8"/>
  <c r="Q853" i="8"/>
  <c r="L858" i="8"/>
  <c r="M858" i="8"/>
  <c r="N858" i="8"/>
  <c r="O858" i="8"/>
  <c r="P858" i="8"/>
  <c r="Q858" i="8"/>
  <c r="L859" i="8"/>
  <c r="M859" i="8"/>
  <c r="N859" i="8"/>
  <c r="O859" i="8"/>
  <c r="P859" i="8"/>
  <c r="Q859" i="8"/>
  <c r="L860" i="8"/>
  <c r="M860" i="8"/>
  <c r="N860" i="8"/>
  <c r="O860" i="8"/>
  <c r="P860" i="8"/>
  <c r="Q860" i="8"/>
  <c r="L861" i="8"/>
  <c r="M861" i="8"/>
  <c r="N861" i="8"/>
  <c r="O861" i="8"/>
  <c r="P861" i="8"/>
  <c r="Q861" i="8"/>
  <c r="L862" i="8"/>
  <c r="M862" i="8"/>
  <c r="N862" i="8"/>
  <c r="O862" i="8"/>
  <c r="P862" i="8"/>
  <c r="Q862" i="8"/>
  <c r="L863" i="8"/>
  <c r="M863" i="8"/>
  <c r="N863" i="8"/>
  <c r="O863" i="8"/>
  <c r="P863" i="8"/>
  <c r="Q863" i="8"/>
  <c r="L867" i="8"/>
  <c r="M867" i="8"/>
  <c r="N867" i="8"/>
  <c r="O867" i="8"/>
  <c r="P867" i="8"/>
  <c r="Q867" i="8"/>
  <c r="L868" i="8"/>
  <c r="M868" i="8"/>
  <c r="N868" i="8"/>
  <c r="O868" i="8"/>
  <c r="P868" i="8"/>
  <c r="Q868" i="8"/>
  <c r="L869" i="8"/>
  <c r="M869" i="8"/>
  <c r="N869" i="8"/>
  <c r="O869" i="8"/>
  <c r="P869" i="8"/>
  <c r="Q869" i="8"/>
  <c r="L870" i="8"/>
  <c r="M870" i="8"/>
  <c r="N870" i="8"/>
  <c r="O870" i="8"/>
  <c r="P870" i="8"/>
  <c r="Q870" i="8"/>
  <c r="L871" i="8"/>
  <c r="M871" i="8"/>
  <c r="N871" i="8"/>
  <c r="O871" i="8"/>
  <c r="P871" i="8"/>
  <c r="Q871" i="8"/>
  <c r="L872" i="8"/>
  <c r="M872" i="8"/>
  <c r="N872" i="8"/>
  <c r="O872" i="8"/>
  <c r="P872" i="8"/>
  <c r="Q872" i="8"/>
  <c r="L876" i="8"/>
  <c r="M876" i="8"/>
  <c r="N876" i="8"/>
  <c r="O876" i="8"/>
  <c r="P876" i="8"/>
  <c r="Q876" i="8"/>
  <c r="L895" i="8"/>
  <c r="M895" i="8"/>
  <c r="N895" i="8"/>
  <c r="O895" i="8"/>
  <c r="P895" i="8"/>
  <c r="Q895" i="8"/>
  <c r="L896" i="8"/>
  <c r="M896" i="8"/>
  <c r="N896" i="8"/>
  <c r="O896" i="8"/>
  <c r="P896" i="8"/>
  <c r="Q896" i="8"/>
  <c r="L897" i="8"/>
  <c r="M897" i="8"/>
  <c r="N897" i="8"/>
  <c r="O897" i="8"/>
  <c r="P897" i="8"/>
  <c r="Q897" i="8"/>
  <c r="L898" i="8"/>
  <c r="M898" i="8"/>
  <c r="N898" i="8"/>
  <c r="O898" i="8"/>
  <c r="P898" i="8"/>
  <c r="Q898" i="8"/>
  <c r="L899" i="8"/>
  <c r="M899" i="8"/>
  <c r="N899" i="8"/>
  <c r="O899" i="8"/>
  <c r="P899" i="8"/>
  <c r="Q899" i="8"/>
  <c r="L900" i="8"/>
  <c r="M900" i="8"/>
  <c r="N900" i="8"/>
  <c r="O900" i="8"/>
  <c r="P900" i="8"/>
  <c r="Q900" i="8"/>
  <c r="L904" i="8"/>
  <c r="M904" i="8"/>
  <c r="N904" i="8"/>
  <c r="O904" i="8"/>
  <c r="P904" i="8"/>
  <c r="Q904" i="8"/>
  <c r="L907" i="8"/>
  <c r="M907" i="8"/>
  <c r="N907" i="8"/>
  <c r="O907" i="8"/>
  <c r="P907" i="8"/>
  <c r="Q907" i="8"/>
  <c r="L916" i="8"/>
  <c r="M916" i="8"/>
  <c r="N916" i="8"/>
  <c r="O916" i="8"/>
  <c r="P916" i="8"/>
  <c r="Q916" i="8"/>
  <c r="L917" i="8"/>
  <c r="M917" i="8"/>
  <c r="N917" i="8"/>
  <c r="O917" i="8"/>
  <c r="P917" i="8"/>
  <c r="Q917" i="8"/>
  <c r="L918" i="8"/>
  <c r="M918" i="8"/>
  <c r="N918" i="8"/>
  <c r="O918" i="8"/>
  <c r="P918" i="8"/>
  <c r="Q918" i="8"/>
  <c r="L919" i="8"/>
  <c r="M919" i="8"/>
  <c r="N919" i="8"/>
  <c r="O919" i="8"/>
  <c r="P919" i="8"/>
  <c r="Q919" i="8"/>
  <c r="L920" i="8"/>
  <c r="M920" i="8"/>
  <c r="N920" i="8"/>
  <c r="O920" i="8"/>
  <c r="P920" i="8"/>
  <c r="Q920" i="8"/>
  <c r="L921" i="8"/>
  <c r="M921" i="8"/>
  <c r="N921" i="8"/>
  <c r="O921" i="8"/>
  <c r="P921" i="8"/>
  <c r="Q921" i="8"/>
  <c r="L925" i="8"/>
  <c r="M925" i="8"/>
  <c r="N925" i="8"/>
  <c r="O925" i="8"/>
  <c r="P925" i="8"/>
  <c r="Q925" i="8"/>
  <c r="L926" i="8"/>
  <c r="M926" i="8"/>
  <c r="N926" i="8"/>
  <c r="O926" i="8"/>
  <c r="P926" i="8"/>
  <c r="Q926" i="8"/>
  <c r="L927" i="8"/>
  <c r="M927" i="8"/>
  <c r="N927" i="8"/>
  <c r="O927" i="8"/>
  <c r="P927" i="8"/>
  <c r="Q927" i="8"/>
  <c r="L928" i="8"/>
  <c r="M928" i="8"/>
  <c r="N928" i="8"/>
  <c r="O928" i="8"/>
  <c r="P928" i="8"/>
  <c r="Q928" i="8"/>
  <c r="L929" i="8"/>
  <c r="M929" i="8"/>
  <c r="N929" i="8"/>
  <c r="O929" i="8"/>
  <c r="P929" i="8"/>
  <c r="Q929" i="8"/>
  <c r="L930" i="8"/>
  <c r="M930" i="8"/>
  <c r="N930" i="8"/>
  <c r="O930" i="8"/>
  <c r="P930" i="8"/>
  <c r="Q930" i="8"/>
  <c r="L934" i="8"/>
  <c r="M934" i="8"/>
  <c r="N934" i="8"/>
  <c r="O934" i="8"/>
  <c r="P934" i="8"/>
  <c r="Q934" i="8"/>
  <c r="L935" i="8"/>
  <c r="M935" i="8"/>
  <c r="N935" i="8"/>
  <c r="O935" i="8"/>
  <c r="P935" i="8"/>
  <c r="Q935" i="8"/>
  <c r="L936" i="8"/>
  <c r="M936" i="8"/>
  <c r="N936" i="8"/>
  <c r="O936" i="8"/>
  <c r="P936" i="8"/>
  <c r="Q936" i="8"/>
  <c r="L937" i="8"/>
  <c r="M937" i="8"/>
  <c r="N937" i="8"/>
  <c r="O937" i="8"/>
  <c r="P937" i="8"/>
  <c r="Q937" i="8"/>
  <c r="L938" i="8"/>
  <c r="M938" i="8"/>
  <c r="N938" i="8"/>
  <c r="O938" i="8"/>
  <c r="P938" i="8"/>
  <c r="Q938" i="8"/>
  <c r="L939" i="8"/>
  <c r="M939" i="8"/>
  <c r="N939" i="8"/>
  <c r="O939" i="8"/>
  <c r="P939" i="8"/>
  <c r="Q939" i="8"/>
  <c r="L943" i="8"/>
  <c r="M943" i="8"/>
  <c r="N943" i="8"/>
  <c r="O943" i="8"/>
  <c r="P943" i="8"/>
  <c r="Q943" i="8"/>
  <c r="L944" i="8"/>
  <c r="M944" i="8"/>
  <c r="N944" i="8"/>
  <c r="O944" i="8"/>
  <c r="P944" i="8"/>
  <c r="Q944" i="8"/>
  <c r="L945" i="8"/>
  <c r="M945" i="8"/>
  <c r="N945" i="8"/>
  <c r="O945" i="8"/>
  <c r="P945" i="8"/>
  <c r="Q945" i="8"/>
  <c r="L946" i="8"/>
  <c r="M946" i="8"/>
  <c r="N946" i="8"/>
  <c r="O946" i="8"/>
  <c r="P946" i="8"/>
  <c r="Q946" i="8"/>
  <c r="L947" i="8"/>
  <c r="M947" i="8"/>
  <c r="N947" i="8"/>
  <c r="O947" i="8"/>
  <c r="P947" i="8"/>
  <c r="Q947" i="8"/>
  <c r="L948" i="8"/>
  <c r="M948" i="8"/>
  <c r="N948" i="8"/>
  <c r="O948" i="8"/>
  <c r="P948" i="8"/>
  <c r="Q948" i="8"/>
  <c r="L952" i="8"/>
  <c r="M952" i="8"/>
  <c r="N952" i="8"/>
  <c r="O952" i="8"/>
  <c r="P952" i="8"/>
  <c r="Q952" i="8"/>
  <c r="L953" i="8"/>
  <c r="M953" i="8"/>
  <c r="N953" i="8"/>
  <c r="O953" i="8"/>
  <c r="P953" i="8"/>
  <c r="Q953" i="8"/>
  <c r="L954" i="8"/>
  <c r="M954" i="8"/>
  <c r="N954" i="8"/>
  <c r="O954" i="8"/>
  <c r="P954" i="8"/>
  <c r="Q954" i="8"/>
  <c r="L955" i="8"/>
  <c r="M955" i="8"/>
  <c r="N955" i="8"/>
  <c r="O955" i="8"/>
  <c r="P955" i="8"/>
  <c r="Q955" i="8"/>
  <c r="L956" i="8"/>
  <c r="M956" i="8"/>
  <c r="N956" i="8"/>
  <c r="O956" i="8"/>
  <c r="P956" i="8"/>
  <c r="Q956" i="8"/>
  <c r="L957" i="8"/>
  <c r="M957" i="8"/>
  <c r="N957" i="8"/>
  <c r="O957" i="8"/>
  <c r="P957" i="8"/>
  <c r="Q957" i="8"/>
  <c r="L961" i="8"/>
  <c r="M961" i="8"/>
  <c r="N961" i="8"/>
  <c r="O961" i="8"/>
  <c r="P961" i="8"/>
  <c r="Q961" i="8"/>
  <c r="L962" i="8"/>
  <c r="M962" i="8"/>
  <c r="N962" i="8"/>
  <c r="O962" i="8"/>
  <c r="P962" i="8"/>
  <c r="Q962" i="8"/>
  <c r="L963" i="8"/>
  <c r="M963" i="8"/>
  <c r="N963" i="8"/>
  <c r="O963" i="8"/>
  <c r="P963" i="8"/>
  <c r="Q963" i="8"/>
  <c r="L964" i="8"/>
  <c r="M964" i="8"/>
  <c r="N964" i="8"/>
  <c r="O964" i="8"/>
  <c r="P964" i="8"/>
  <c r="Q964" i="8"/>
  <c r="L965" i="8"/>
  <c r="M965" i="8"/>
  <c r="N965" i="8"/>
  <c r="O965" i="8"/>
  <c r="P965" i="8"/>
  <c r="Q965" i="8"/>
  <c r="L966" i="8"/>
  <c r="M966" i="8"/>
  <c r="N966" i="8"/>
  <c r="O966" i="8"/>
  <c r="P966" i="8"/>
  <c r="Q966" i="8"/>
  <c r="L970" i="8"/>
  <c r="M970" i="8"/>
  <c r="N970" i="8"/>
  <c r="O970" i="8"/>
  <c r="P970" i="8"/>
  <c r="Q970" i="8"/>
  <c r="L971" i="8"/>
  <c r="M971" i="8"/>
  <c r="N971" i="8"/>
  <c r="O971" i="8"/>
  <c r="P971" i="8"/>
  <c r="Q971" i="8"/>
  <c r="L972" i="8"/>
  <c r="M972" i="8"/>
  <c r="N972" i="8"/>
  <c r="O972" i="8"/>
  <c r="P972" i="8"/>
  <c r="Q972" i="8"/>
  <c r="L973" i="8"/>
  <c r="M973" i="8"/>
  <c r="N973" i="8"/>
  <c r="O973" i="8"/>
  <c r="P973" i="8"/>
  <c r="Q973" i="8"/>
  <c r="L974" i="8"/>
  <c r="M974" i="8"/>
  <c r="N974" i="8"/>
  <c r="O974" i="8"/>
  <c r="P974" i="8"/>
  <c r="Q974" i="8"/>
  <c r="L975" i="8"/>
  <c r="M975" i="8"/>
  <c r="N975" i="8"/>
  <c r="O975" i="8"/>
  <c r="P975" i="8"/>
  <c r="Q975" i="8"/>
  <c r="L979" i="8"/>
  <c r="M979" i="8"/>
  <c r="N979" i="8"/>
  <c r="O979" i="8"/>
  <c r="P979" i="8"/>
  <c r="Q979" i="8"/>
  <c r="L980" i="8"/>
  <c r="M980" i="8"/>
  <c r="N980" i="8"/>
  <c r="O980" i="8"/>
  <c r="P980" i="8"/>
  <c r="Q980" i="8"/>
  <c r="L981" i="8"/>
  <c r="M981" i="8"/>
  <c r="N981" i="8"/>
  <c r="O981" i="8"/>
  <c r="P981" i="8"/>
  <c r="Q981" i="8"/>
  <c r="L982" i="8"/>
  <c r="M982" i="8"/>
  <c r="N982" i="8"/>
  <c r="O982" i="8"/>
  <c r="P982" i="8"/>
  <c r="Q982" i="8"/>
  <c r="L983" i="8"/>
  <c r="M983" i="8"/>
  <c r="N983" i="8"/>
  <c r="O983" i="8"/>
  <c r="P983" i="8"/>
  <c r="Q983" i="8"/>
  <c r="L984" i="8"/>
  <c r="M984" i="8"/>
  <c r="N984" i="8"/>
  <c r="O984" i="8"/>
  <c r="P984" i="8"/>
  <c r="Q984" i="8"/>
  <c r="L988" i="8"/>
  <c r="M988" i="8"/>
  <c r="N988" i="8"/>
  <c r="O988" i="8"/>
  <c r="P988" i="8"/>
  <c r="Q988" i="8"/>
  <c r="L989" i="8"/>
  <c r="M989" i="8"/>
  <c r="N989" i="8"/>
  <c r="O989" i="8"/>
  <c r="P989" i="8"/>
  <c r="Q989" i="8"/>
  <c r="L990" i="8"/>
  <c r="M990" i="8"/>
  <c r="N990" i="8"/>
  <c r="O990" i="8"/>
  <c r="P990" i="8"/>
  <c r="Q990" i="8"/>
  <c r="L991" i="8"/>
  <c r="M991" i="8"/>
  <c r="N991" i="8"/>
  <c r="O991" i="8"/>
  <c r="P991" i="8"/>
  <c r="Q991" i="8"/>
  <c r="L992" i="8"/>
  <c r="M992" i="8"/>
  <c r="N992" i="8"/>
  <c r="O992" i="8"/>
  <c r="P992" i="8"/>
  <c r="Q992" i="8"/>
  <c r="L993" i="8"/>
  <c r="M993" i="8"/>
  <c r="N993" i="8"/>
  <c r="O993" i="8"/>
  <c r="P993" i="8"/>
  <c r="Q993" i="8"/>
  <c r="L997" i="8"/>
  <c r="M997" i="8"/>
  <c r="N997" i="8"/>
  <c r="O997" i="8"/>
  <c r="P997" i="8"/>
  <c r="Q997" i="8"/>
  <c r="L998" i="8"/>
  <c r="M998" i="8"/>
  <c r="N998" i="8"/>
  <c r="O998" i="8"/>
  <c r="P998" i="8"/>
  <c r="Q998" i="8"/>
  <c r="L999" i="8"/>
  <c r="M999" i="8"/>
  <c r="N999" i="8"/>
  <c r="O999" i="8"/>
  <c r="P999" i="8"/>
  <c r="Q999" i="8"/>
  <c r="L1000" i="8"/>
  <c r="M1000" i="8"/>
  <c r="N1000" i="8"/>
  <c r="O1000" i="8"/>
  <c r="P1000" i="8"/>
  <c r="Q1000" i="8"/>
  <c r="L1001" i="8"/>
  <c r="M1001" i="8"/>
  <c r="N1001" i="8"/>
  <c r="O1001" i="8"/>
  <c r="P1001" i="8"/>
  <c r="Q1001" i="8"/>
  <c r="L1002" i="8"/>
  <c r="M1002" i="8"/>
  <c r="N1002" i="8"/>
  <c r="O1002" i="8"/>
  <c r="P1002" i="8"/>
  <c r="Q1002" i="8"/>
  <c r="L1006" i="8"/>
  <c r="M1006" i="8"/>
  <c r="N1006" i="8"/>
  <c r="O1006" i="8"/>
  <c r="P1006" i="8"/>
  <c r="Q1006" i="8"/>
  <c r="L1007" i="8"/>
  <c r="M1007" i="8"/>
  <c r="N1007" i="8"/>
  <c r="O1007" i="8"/>
  <c r="P1007" i="8"/>
  <c r="Q1007" i="8"/>
  <c r="L1008" i="8"/>
  <c r="M1008" i="8"/>
  <c r="N1008" i="8"/>
  <c r="O1008" i="8"/>
  <c r="P1008" i="8"/>
  <c r="Q1008" i="8"/>
  <c r="L1009" i="8"/>
  <c r="M1009" i="8"/>
  <c r="N1009" i="8"/>
  <c r="O1009" i="8"/>
  <c r="P1009" i="8"/>
  <c r="Q1009" i="8"/>
  <c r="L1010" i="8"/>
  <c r="M1010" i="8"/>
  <c r="N1010" i="8"/>
  <c r="O1010" i="8"/>
  <c r="P1010" i="8"/>
  <c r="Q1010" i="8"/>
  <c r="L1011" i="8"/>
  <c r="M1011" i="8"/>
  <c r="N1011" i="8"/>
  <c r="O1011" i="8"/>
  <c r="P1011" i="8"/>
  <c r="Q1011" i="8"/>
  <c r="L1015" i="8"/>
  <c r="M1015" i="8"/>
  <c r="N1015" i="8"/>
  <c r="O1015" i="8"/>
  <c r="P1015" i="8"/>
  <c r="Q1015" i="8"/>
  <c r="L1016" i="8"/>
  <c r="M1016" i="8"/>
  <c r="N1016" i="8"/>
  <c r="O1016" i="8"/>
  <c r="P1016" i="8"/>
  <c r="Q1016" i="8"/>
  <c r="L1017" i="8"/>
  <c r="M1017" i="8"/>
  <c r="N1017" i="8"/>
  <c r="O1017" i="8"/>
  <c r="P1017" i="8"/>
  <c r="Q1017" i="8"/>
  <c r="L1018" i="8"/>
  <c r="M1018" i="8"/>
  <c r="N1018" i="8"/>
  <c r="O1018" i="8"/>
  <c r="P1018" i="8"/>
  <c r="Q1018" i="8"/>
  <c r="L1019" i="8"/>
  <c r="M1019" i="8"/>
  <c r="N1019" i="8"/>
  <c r="O1019" i="8"/>
  <c r="P1019" i="8"/>
  <c r="Q1019" i="8"/>
  <c r="L1020" i="8"/>
  <c r="M1020" i="8"/>
  <c r="N1020" i="8"/>
  <c r="O1020" i="8"/>
  <c r="P1020" i="8"/>
  <c r="Q1020" i="8"/>
  <c r="L1024" i="8"/>
  <c r="M1024" i="8"/>
  <c r="N1024" i="8"/>
  <c r="O1024" i="8"/>
  <c r="P1024" i="8"/>
  <c r="Q1024" i="8"/>
  <c r="L1025" i="8"/>
  <c r="M1025" i="8"/>
  <c r="N1025" i="8"/>
  <c r="O1025" i="8"/>
  <c r="P1025" i="8"/>
  <c r="Q1025" i="8"/>
  <c r="L1026" i="8"/>
  <c r="M1026" i="8"/>
  <c r="N1026" i="8"/>
  <c r="O1026" i="8"/>
  <c r="P1026" i="8"/>
  <c r="Q1026" i="8"/>
  <c r="L1027" i="8"/>
  <c r="M1027" i="8"/>
  <c r="N1027" i="8"/>
  <c r="O1027" i="8"/>
  <c r="P1027" i="8"/>
  <c r="Q1027" i="8"/>
  <c r="L1028" i="8"/>
  <c r="M1028" i="8"/>
  <c r="N1028" i="8"/>
  <c r="O1028" i="8"/>
  <c r="P1028" i="8"/>
  <c r="Q1028" i="8"/>
  <c r="L1029" i="8"/>
  <c r="M1029" i="8"/>
  <c r="N1029" i="8"/>
  <c r="O1029" i="8"/>
  <c r="P1029" i="8"/>
  <c r="Q1029" i="8"/>
  <c r="L1033" i="8"/>
  <c r="M1033" i="8"/>
  <c r="N1033" i="8"/>
  <c r="O1033" i="8"/>
  <c r="P1033" i="8"/>
  <c r="Q1033" i="8"/>
  <c r="L1034" i="8"/>
  <c r="M1034" i="8"/>
  <c r="N1034" i="8"/>
  <c r="O1034" i="8"/>
  <c r="P1034" i="8"/>
  <c r="Q1034" i="8"/>
  <c r="L1035" i="8"/>
  <c r="M1035" i="8"/>
  <c r="N1035" i="8"/>
  <c r="O1035" i="8"/>
  <c r="P1035" i="8"/>
  <c r="Q1035" i="8"/>
  <c r="L1036" i="8"/>
  <c r="M1036" i="8"/>
  <c r="N1036" i="8"/>
  <c r="O1036" i="8"/>
  <c r="P1036" i="8"/>
  <c r="Q1036" i="8"/>
  <c r="L1037" i="8"/>
  <c r="M1037" i="8"/>
  <c r="N1037" i="8"/>
  <c r="O1037" i="8"/>
  <c r="P1037" i="8"/>
  <c r="Q1037" i="8"/>
  <c r="L1038" i="8"/>
  <c r="M1038" i="8"/>
  <c r="N1038" i="8"/>
  <c r="O1038" i="8"/>
  <c r="P1038" i="8"/>
  <c r="Q1038" i="8"/>
  <c r="K907" i="8"/>
  <c r="K904" i="8"/>
  <c r="K876" i="8"/>
  <c r="K376" i="8"/>
  <c r="K375" i="8"/>
  <c r="K288" i="8"/>
  <c r="K287" i="8"/>
  <c r="K283" i="8"/>
  <c r="K282" i="8"/>
  <c r="K278" i="8"/>
  <c r="K277" i="8"/>
  <c r="K273" i="8"/>
  <c r="K272" i="8"/>
  <c r="K1038" i="8"/>
  <c r="K1037" i="8"/>
  <c r="K1036" i="8"/>
  <c r="K1035" i="8"/>
  <c r="K1034" i="8"/>
  <c r="K1033" i="8"/>
  <c r="K1029" i="8"/>
  <c r="K1028" i="8"/>
  <c r="K1027" i="8"/>
  <c r="K1026" i="8"/>
  <c r="K1025" i="8"/>
  <c r="K1024" i="8"/>
  <c r="K1020" i="8"/>
  <c r="K1019" i="8"/>
  <c r="K1018" i="8"/>
  <c r="K1017" i="8"/>
  <c r="K1016" i="8"/>
  <c r="K1015" i="8"/>
  <c r="K1011" i="8"/>
  <c r="K1010" i="8"/>
  <c r="K1009" i="8"/>
  <c r="K1008" i="8"/>
  <c r="K1007" i="8"/>
  <c r="K1006" i="8"/>
  <c r="K1002" i="8"/>
  <c r="K1001" i="8"/>
  <c r="K1000" i="8"/>
  <c r="K999" i="8"/>
  <c r="K998" i="8"/>
  <c r="K997" i="8"/>
  <c r="K993" i="8"/>
  <c r="K992" i="8"/>
  <c r="K991" i="8"/>
  <c r="K990" i="8"/>
  <c r="K989" i="8"/>
  <c r="K988" i="8"/>
  <c r="K984" i="8"/>
  <c r="K983" i="8"/>
  <c r="K982" i="8"/>
  <c r="K981" i="8"/>
  <c r="K980" i="8"/>
  <c r="K979" i="8"/>
  <c r="K975" i="8"/>
  <c r="K974" i="8"/>
  <c r="K973" i="8"/>
  <c r="K972" i="8"/>
  <c r="K971" i="8"/>
  <c r="K970" i="8"/>
  <c r="K966" i="8"/>
  <c r="K965" i="8"/>
  <c r="K964" i="8"/>
  <c r="K963" i="8"/>
  <c r="K962" i="8"/>
  <c r="K961" i="8"/>
  <c r="K957" i="8"/>
  <c r="K956" i="8"/>
  <c r="K955" i="8"/>
  <c r="K954" i="8"/>
  <c r="K953" i="8"/>
  <c r="K952" i="8"/>
  <c r="K948" i="8"/>
  <c r="K947" i="8"/>
  <c r="K946" i="8"/>
  <c r="K945" i="8"/>
  <c r="K944" i="8"/>
  <c r="K943" i="8"/>
  <c r="K939" i="8"/>
  <c r="K938" i="8"/>
  <c r="K937" i="8"/>
  <c r="K936" i="8"/>
  <c r="K935" i="8"/>
  <c r="K934" i="8"/>
  <c r="K930" i="8"/>
  <c r="K929" i="8"/>
  <c r="K928" i="8"/>
  <c r="K927" i="8"/>
  <c r="K926" i="8"/>
  <c r="K925" i="8"/>
  <c r="K921" i="8"/>
  <c r="K920" i="8"/>
  <c r="K919" i="8"/>
  <c r="K918" i="8"/>
  <c r="K917" i="8"/>
  <c r="K916" i="8"/>
  <c r="K900" i="8"/>
  <c r="K899" i="8"/>
  <c r="K898" i="8"/>
  <c r="K897" i="8"/>
  <c r="K896" i="8"/>
  <c r="K895" i="8"/>
  <c r="K872" i="8"/>
  <c r="K871" i="8"/>
  <c r="K870" i="8"/>
  <c r="K869" i="8"/>
  <c r="K868" i="8"/>
  <c r="K867" i="8"/>
  <c r="K863" i="8"/>
  <c r="K862" i="8"/>
  <c r="K861" i="8"/>
  <c r="K860" i="8"/>
  <c r="K859" i="8"/>
  <c r="K858" i="8"/>
  <c r="K853" i="8"/>
  <c r="K852" i="8"/>
  <c r="K851" i="8"/>
  <c r="K850" i="8"/>
  <c r="K849" i="8"/>
  <c r="K848" i="8"/>
  <c r="K843" i="8"/>
  <c r="K842" i="8"/>
  <c r="K841" i="8"/>
  <c r="K840" i="8"/>
  <c r="K839" i="8"/>
  <c r="K838" i="8"/>
  <c r="K784" i="8"/>
  <c r="K783" i="8"/>
  <c r="K782" i="8"/>
  <c r="K781" i="8"/>
  <c r="K780" i="8"/>
  <c r="K779" i="8"/>
  <c r="K771" i="8"/>
  <c r="K770" i="8"/>
  <c r="K769" i="8"/>
  <c r="K768" i="8"/>
  <c r="K767" i="8"/>
  <c r="K766" i="8"/>
  <c r="K762" i="8"/>
  <c r="K761" i="8"/>
  <c r="K760" i="8"/>
  <c r="K759" i="8"/>
  <c r="K758" i="8"/>
  <c r="K757" i="8"/>
  <c r="K753" i="8"/>
  <c r="K752" i="8"/>
  <c r="K751" i="8"/>
  <c r="K750" i="8"/>
  <c r="K749" i="8"/>
  <c r="K748" i="8"/>
  <c r="K709" i="8"/>
  <c r="K708" i="8"/>
  <c r="K707" i="8"/>
  <c r="K706" i="8"/>
  <c r="K705" i="8"/>
  <c r="K704" i="8"/>
  <c r="K700" i="8"/>
  <c r="K699" i="8"/>
  <c r="K698" i="8"/>
  <c r="K697" i="8"/>
  <c r="K696" i="8"/>
  <c r="K695" i="8"/>
  <c r="K691" i="8"/>
  <c r="K690" i="8"/>
  <c r="K689" i="8"/>
  <c r="K688" i="8"/>
  <c r="K687" i="8"/>
  <c r="K686" i="8"/>
  <c r="K680" i="8"/>
  <c r="K679" i="8"/>
  <c r="K678" i="8"/>
  <c r="K677" i="8"/>
  <c r="K676" i="8"/>
  <c r="K675" i="8"/>
  <c r="K671" i="8"/>
  <c r="K670" i="8"/>
  <c r="K669" i="8"/>
  <c r="K668" i="8"/>
  <c r="K667" i="8"/>
  <c r="K666" i="8"/>
  <c r="K662" i="8"/>
  <c r="K661" i="8"/>
  <c r="K660" i="8"/>
  <c r="K659" i="8"/>
  <c r="K658" i="8"/>
  <c r="K657" i="8"/>
  <c r="K653" i="8"/>
  <c r="K652" i="8"/>
  <c r="K651" i="8"/>
  <c r="K650" i="8"/>
  <c r="K649" i="8"/>
  <c r="K648" i="8"/>
  <c r="K642" i="8"/>
  <c r="K641" i="8"/>
  <c r="K640" i="8"/>
  <c r="K639" i="8"/>
  <c r="K638" i="8"/>
  <c r="K637" i="8"/>
  <c r="K633" i="8"/>
  <c r="K632" i="8"/>
  <c r="K631" i="8"/>
  <c r="K630" i="8"/>
  <c r="K629" i="8"/>
  <c r="K628" i="8"/>
  <c r="K532" i="8"/>
  <c r="K531" i="8"/>
  <c r="K530" i="8"/>
  <c r="K529" i="8"/>
  <c r="K528" i="8"/>
  <c r="K527" i="8"/>
  <c r="K523" i="8"/>
  <c r="K522" i="8"/>
  <c r="K521" i="8"/>
  <c r="K520" i="8"/>
  <c r="K519" i="8"/>
  <c r="K518" i="8"/>
  <c r="K514" i="8"/>
  <c r="K513" i="8"/>
  <c r="K512" i="8"/>
  <c r="K511" i="8"/>
  <c r="K510" i="8"/>
  <c r="K509" i="8"/>
  <c r="K501" i="8"/>
  <c r="K500" i="8"/>
  <c r="K499" i="8"/>
  <c r="K498" i="8"/>
  <c r="K497" i="8"/>
  <c r="K496" i="8"/>
  <c r="K492" i="8"/>
  <c r="K491" i="8"/>
  <c r="K490" i="8"/>
  <c r="K489" i="8"/>
  <c r="K488" i="8"/>
  <c r="K487" i="8"/>
  <c r="K483" i="8"/>
  <c r="K482" i="8"/>
  <c r="K481" i="8"/>
  <c r="K480" i="8"/>
  <c r="K479" i="8"/>
  <c r="K478" i="8"/>
  <c r="K474" i="8"/>
  <c r="K473" i="8"/>
  <c r="K472" i="8"/>
  <c r="K471" i="8"/>
  <c r="K470" i="8"/>
  <c r="K469" i="8"/>
  <c r="K465" i="8"/>
  <c r="K464" i="8"/>
  <c r="K463" i="8"/>
  <c r="K462" i="8"/>
  <c r="K461" i="8"/>
  <c r="K460" i="8"/>
  <c r="K456" i="8"/>
  <c r="K455" i="8"/>
  <c r="K454" i="8"/>
  <c r="K453" i="8"/>
  <c r="K452" i="8"/>
  <c r="K451" i="8"/>
  <c r="K447" i="8"/>
  <c r="K446" i="8"/>
  <c r="K445" i="8"/>
  <c r="K444" i="8"/>
  <c r="K443" i="8"/>
  <c r="K442" i="8"/>
  <c r="K438" i="8"/>
  <c r="K437" i="8"/>
  <c r="K436" i="8"/>
  <c r="K435" i="8"/>
  <c r="K434" i="8"/>
  <c r="K433" i="8"/>
  <c r="K429" i="8"/>
  <c r="K428" i="8"/>
  <c r="K427" i="8"/>
  <c r="K426" i="8"/>
  <c r="K425" i="8"/>
  <c r="K424" i="8"/>
  <c r="K421" i="8"/>
  <c r="K420" i="8"/>
  <c r="K419" i="8"/>
  <c r="K418" i="8"/>
  <c r="K417" i="8"/>
  <c r="K416" i="8"/>
  <c r="K408" i="8"/>
  <c r="K407" i="8"/>
  <c r="K406" i="8"/>
  <c r="K405" i="8"/>
  <c r="K404" i="8"/>
  <c r="K403" i="8"/>
  <c r="K398" i="8"/>
  <c r="K397" i="8"/>
  <c r="K396" i="8"/>
  <c r="K395" i="8"/>
  <c r="K394" i="8"/>
  <c r="K393" i="8"/>
  <c r="K389" i="8"/>
  <c r="K388" i="8"/>
  <c r="K387" i="8"/>
  <c r="K386" i="8"/>
  <c r="K385" i="8"/>
  <c r="K384" i="8"/>
  <c r="K371" i="8"/>
  <c r="K370" i="8"/>
  <c r="K369" i="8"/>
  <c r="K368" i="8"/>
  <c r="K367" i="8"/>
  <c r="K366" i="8"/>
  <c r="K362" i="8"/>
  <c r="K361" i="8"/>
  <c r="K360" i="8"/>
  <c r="K359" i="8"/>
  <c r="K358" i="8"/>
  <c r="K357" i="8"/>
  <c r="K353" i="8"/>
  <c r="K352" i="8"/>
  <c r="K351" i="8"/>
  <c r="K350" i="8"/>
  <c r="K349" i="8"/>
  <c r="K348" i="8"/>
  <c r="K344" i="8"/>
  <c r="K343" i="8"/>
  <c r="K342" i="8"/>
  <c r="K341" i="8"/>
  <c r="K340" i="8"/>
  <c r="K339" i="8"/>
  <c r="K336" i="8"/>
  <c r="K335" i="8"/>
  <c r="K334" i="8"/>
  <c r="K333" i="8"/>
  <c r="K332" i="8"/>
  <c r="K331" i="8"/>
  <c r="K328" i="8"/>
  <c r="K327" i="8"/>
  <c r="K326" i="8"/>
  <c r="K325" i="8"/>
  <c r="K324" i="8"/>
  <c r="K323" i="8"/>
  <c r="K320" i="8"/>
  <c r="K319" i="8"/>
  <c r="K318" i="8"/>
  <c r="K317" i="8"/>
  <c r="K316" i="8"/>
  <c r="K315" i="8"/>
  <c r="K266" i="8"/>
  <c r="K265" i="8"/>
  <c r="K264" i="8"/>
  <c r="K263" i="8"/>
  <c r="K262" i="8"/>
  <c r="K257" i="8"/>
  <c r="K256" i="8"/>
  <c r="K255" i="8"/>
  <c r="K254" i="8"/>
  <c r="K253" i="8"/>
  <c r="K248" i="8"/>
  <c r="K247" i="8"/>
  <c r="K246" i="8"/>
  <c r="K245" i="8"/>
  <c r="K244" i="8"/>
  <c r="K239" i="8"/>
  <c r="K238" i="8"/>
  <c r="K237" i="8"/>
  <c r="K236" i="8"/>
  <c r="K235" i="8"/>
  <c r="K230" i="8"/>
  <c r="K229" i="8"/>
  <c r="K228" i="8"/>
  <c r="K227" i="8"/>
  <c r="K226" i="8"/>
  <c r="K221" i="8"/>
  <c r="K220" i="8"/>
  <c r="K219" i="8"/>
  <c r="K218" i="8"/>
  <c r="K217" i="8"/>
  <c r="K210" i="8"/>
  <c r="K209" i="8"/>
  <c r="K208" i="8"/>
  <c r="K207" i="8"/>
  <c r="K206" i="8"/>
  <c r="K201" i="8"/>
  <c r="K200" i="8"/>
  <c r="K199" i="8"/>
  <c r="K198" i="8"/>
  <c r="K197" i="8"/>
  <c r="K196" i="8"/>
  <c r="K192" i="8"/>
  <c r="K191" i="8"/>
  <c r="K190" i="8"/>
  <c r="K189" i="8"/>
  <c r="K188" i="8"/>
  <c r="K183" i="8"/>
  <c r="K182" i="8"/>
  <c r="K181" i="8"/>
  <c r="K180" i="8"/>
  <c r="K179" i="8"/>
  <c r="K174" i="8"/>
  <c r="K173" i="8"/>
  <c r="K172" i="8"/>
  <c r="K171" i="8"/>
  <c r="K170" i="8"/>
  <c r="K165" i="8"/>
  <c r="K164" i="8"/>
  <c r="K163" i="8"/>
  <c r="K162" i="8"/>
  <c r="K161" i="8"/>
  <c r="K160" i="8"/>
  <c r="K156" i="8"/>
  <c r="K155" i="8"/>
  <c r="K154" i="8"/>
  <c r="K153" i="8"/>
  <c r="K152" i="8"/>
  <c r="K145" i="8"/>
  <c r="K144" i="8"/>
  <c r="K143" i="8"/>
  <c r="K142" i="8"/>
  <c r="K141" i="8"/>
  <c r="K136" i="8"/>
  <c r="K135" i="8"/>
  <c r="K134" i="8"/>
  <c r="K133" i="8"/>
  <c r="K132" i="8"/>
  <c r="K131" i="8"/>
  <c r="F439" i="8"/>
  <c r="I439" i="8" s="1"/>
  <c r="F430" i="8"/>
  <c r="I430" i="8" s="1"/>
  <c r="A233" i="8"/>
  <c r="A242" i="8"/>
  <c r="A251" i="8"/>
  <c r="F1039" i="8"/>
  <c r="I1039" i="8" s="1"/>
  <c r="F1030" i="8"/>
  <c r="I1030" i="8" s="1"/>
  <c r="F1021" i="8"/>
  <c r="I1021" i="8" s="1"/>
  <c r="F1012" i="8"/>
  <c r="I1012" i="8" s="1"/>
  <c r="F1003" i="8"/>
  <c r="I1003" i="8" s="1"/>
  <c r="F994" i="8"/>
  <c r="I994" i="8" s="1"/>
  <c r="F985" i="8"/>
  <c r="I985" i="8" s="1"/>
  <c r="F976" i="8"/>
  <c r="I976" i="8" s="1"/>
  <c r="F967" i="8"/>
  <c r="I967" i="8" s="1"/>
  <c r="F958" i="8"/>
  <c r="I958" i="8" s="1"/>
  <c r="F949" i="8"/>
  <c r="I949" i="8" s="1"/>
  <c r="F940" i="8"/>
  <c r="I940" i="8" s="1"/>
  <c r="F931" i="8"/>
  <c r="I931" i="8" s="1"/>
  <c r="F922" i="8"/>
  <c r="I922" i="8" s="1"/>
  <c r="F457" i="8"/>
  <c r="I457" i="8" s="1"/>
  <c r="F448" i="8"/>
  <c r="I448" i="8" s="1"/>
  <c r="F502" i="8"/>
  <c r="I502" i="8" s="1"/>
  <c r="F533" i="8"/>
  <c r="I533" i="8" s="1"/>
  <c r="F524" i="8"/>
  <c r="I524" i="8" s="1"/>
  <c r="F493" i="8"/>
  <c r="I493" i="8" s="1"/>
  <c r="F484" i="8"/>
  <c r="I484" i="8" s="1"/>
  <c r="F475" i="8"/>
  <c r="I475" i="8" s="1"/>
  <c r="F466" i="8"/>
  <c r="I466" i="8" s="1"/>
  <c r="F515" i="8"/>
  <c r="I515" i="8" s="1"/>
  <c r="F422" i="8"/>
  <c r="I422" i="8" s="1"/>
  <c r="F399" i="8"/>
  <c r="I399" i="8" s="1"/>
  <c r="F409" i="8"/>
  <c r="I409" i="8" s="1"/>
  <c r="F390" i="8"/>
  <c r="I390" i="8" s="1"/>
  <c r="F257" i="8"/>
  <c r="Q257" i="8" s="1"/>
  <c r="F256" i="8"/>
  <c r="P256" i="8" s="1"/>
  <c r="F255" i="8"/>
  <c r="O255" i="8" s="1"/>
  <c r="F254" i="8"/>
  <c r="N254" i="8" s="1"/>
  <c r="F253" i="8"/>
  <c r="L253" i="8" s="1"/>
  <c r="F252" i="8"/>
  <c r="K252" i="8" s="1"/>
  <c r="F248" i="8"/>
  <c r="Q248" i="8" s="1"/>
  <c r="F247" i="8"/>
  <c r="P247" i="8" s="1"/>
  <c r="F246" i="8"/>
  <c r="O246" i="8" s="1"/>
  <c r="F245" i="8"/>
  <c r="N245" i="8" s="1"/>
  <c r="F244" i="8"/>
  <c r="L244" i="8" s="1"/>
  <c r="F243" i="8"/>
  <c r="K243" i="8" s="1"/>
  <c r="F266" i="8"/>
  <c r="Q266" i="8" s="1"/>
  <c r="F265" i="8"/>
  <c r="P265" i="8" s="1"/>
  <c r="F264" i="8"/>
  <c r="O264" i="8" s="1"/>
  <c r="F263" i="8"/>
  <c r="N263" i="8" s="1"/>
  <c r="F262" i="8"/>
  <c r="L262" i="8" s="1"/>
  <c r="F261" i="8"/>
  <c r="K261" i="8" s="1"/>
  <c r="F239" i="8"/>
  <c r="Q239" i="8" s="1"/>
  <c r="F238" i="8"/>
  <c r="P238" i="8" s="1"/>
  <c r="F237" i="8"/>
  <c r="O237" i="8" s="1"/>
  <c r="F236" i="8"/>
  <c r="N236" i="8" s="1"/>
  <c r="F235" i="8"/>
  <c r="L235" i="8" s="1"/>
  <c r="F234" i="8"/>
  <c r="K234" i="8" s="1"/>
  <c r="F225" i="8"/>
  <c r="K225" i="8" s="1"/>
  <c r="F226" i="8"/>
  <c r="L226" i="8" s="1"/>
  <c r="F227" i="8"/>
  <c r="N227" i="8" s="1"/>
  <c r="F228" i="8"/>
  <c r="O228" i="8" s="1"/>
  <c r="F229" i="8"/>
  <c r="P229" i="8" s="1"/>
  <c r="F230" i="8"/>
  <c r="Q230" i="8" s="1"/>
  <c r="F221" i="8"/>
  <c r="Q221" i="8" s="1"/>
  <c r="F220" i="8"/>
  <c r="P220" i="8" s="1"/>
  <c r="F219" i="8"/>
  <c r="O219" i="8" s="1"/>
  <c r="F218" i="8"/>
  <c r="N218" i="8" s="1"/>
  <c r="F217" i="8"/>
  <c r="L217" i="8" s="1"/>
  <c r="F216" i="8"/>
  <c r="K216" i="8" s="1"/>
  <c r="N1057" i="8" l="1"/>
  <c r="N34" i="8" s="1"/>
  <c r="N35" i="8" s="1"/>
  <c r="M1057" i="8"/>
  <c r="M34" i="8" s="1"/>
  <c r="M35" i="8" s="1"/>
  <c r="O1057" i="8"/>
  <c r="O34" i="8" s="1"/>
  <c r="O35" i="8" s="1"/>
  <c r="K1057" i="8"/>
  <c r="K34" i="8" s="1"/>
  <c r="K35" i="8" s="1"/>
  <c r="Q1041" i="8"/>
  <c r="Q25" i="8" s="1"/>
  <c r="O411" i="8"/>
  <c r="O24" i="8" s="1"/>
  <c r="I411" i="8"/>
  <c r="I24" i="8" s="1"/>
  <c r="O379" i="8"/>
  <c r="O13" i="8" s="1"/>
  <c r="K1041" i="8"/>
  <c r="K25" i="8" s="1"/>
  <c r="Q878" i="8"/>
  <c r="Q19" i="8" s="1"/>
  <c r="Q535" i="8"/>
  <c r="Q30" i="8" s="1"/>
  <c r="Q504" i="8"/>
  <c r="Q29" i="8" s="1"/>
  <c r="O302" i="8"/>
  <c r="O12" i="8" s="1"/>
  <c r="L1041" i="8"/>
  <c r="L25" i="8" s="1"/>
  <c r="K379" i="8"/>
  <c r="K13" i="8" s="1"/>
  <c r="K878" i="8"/>
  <c r="K19" i="8" s="1"/>
  <c r="K909" i="8"/>
  <c r="K20" i="8" s="1"/>
  <c r="P878" i="8"/>
  <c r="P19" i="8" s="1"/>
  <c r="L712" i="8"/>
  <c r="L14" i="8" s="1"/>
  <c r="P535" i="8"/>
  <c r="P30" i="8" s="1"/>
  <c r="P504" i="8"/>
  <c r="P29" i="8" s="1"/>
  <c r="L411" i="8"/>
  <c r="L24" i="8" s="1"/>
  <c r="N302" i="8"/>
  <c r="N12" i="8" s="1"/>
  <c r="I535" i="8"/>
  <c r="I30" i="8" s="1"/>
  <c r="Q909" i="8"/>
  <c r="Q20" i="8" s="1"/>
  <c r="O878" i="8"/>
  <c r="O19" i="8" s="1"/>
  <c r="O535" i="8"/>
  <c r="O30" i="8" s="1"/>
  <c r="O504" i="8"/>
  <c r="O29" i="8" s="1"/>
  <c r="K411" i="8"/>
  <c r="K24" i="8" s="1"/>
  <c r="K535" i="8"/>
  <c r="K30" i="8" s="1"/>
  <c r="K712" i="8"/>
  <c r="K14" i="8" s="1"/>
  <c r="P1041" i="8"/>
  <c r="P25" i="8" s="1"/>
  <c r="P909" i="8"/>
  <c r="P20" i="8" s="1"/>
  <c r="N878" i="8"/>
  <c r="N19" i="8" s="1"/>
  <c r="P712" i="8"/>
  <c r="P14" i="8" s="1"/>
  <c r="N535" i="8"/>
  <c r="N30" i="8" s="1"/>
  <c r="N504" i="8"/>
  <c r="N29" i="8" s="1"/>
  <c r="N411" i="8"/>
  <c r="N24" i="8" s="1"/>
  <c r="L379" i="8"/>
  <c r="L13" i="8" s="1"/>
  <c r="O712" i="8"/>
  <c r="O14" i="8" s="1"/>
  <c r="N712" i="8"/>
  <c r="N14" i="8" s="1"/>
  <c r="I1041" i="8"/>
  <c r="I25" i="8" s="1"/>
  <c r="O1041" i="8"/>
  <c r="O25" i="8" s="1"/>
  <c r="O909" i="8"/>
  <c r="O20" i="8" s="1"/>
  <c r="Q712" i="8"/>
  <c r="Q14" i="8" s="1"/>
  <c r="Q411" i="8"/>
  <c r="Q24" i="8" s="1"/>
  <c r="Q379" i="8"/>
  <c r="Q13" i="8" s="1"/>
  <c r="L302" i="8"/>
  <c r="L12" i="8" s="1"/>
  <c r="Q1057" i="8"/>
  <c r="Q34" i="8" s="1"/>
  <c r="Q35" i="8" s="1"/>
  <c r="L909" i="8"/>
  <c r="L20" i="8" s="1"/>
  <c r="N379" i="8"/>
  <c r="N13" i="8" s="1"/>
  <c r="K504" i="8"/>
  <c r="K29" i="8" s="1"/>
  <c r="K31" i="8" s="1"/>
  <c r="N1041" i="8"/>
  <c r="N25" i="8" s="1"/>
  <c r="N909" i="8"/>
  <c r="N20" i="8" s="1"/>
  <c r="L878" i="8"/>
  <c r="L19" i="8" s="1"/>
  <c r="L535" i="8"/>
  <c r="L30" i="8" s="1"/>
  <c r="L31" i="8" s="1"/>
  <c r="L504" i="8"/>
  <c r="L29" i="8" s="1"/>
  <c r="P411" i="8"/>
  <c r="P24" i="8" s="1"/>
  <c r="P379" i="8"/>
  <c r="P13" i="8" s="1"/>
  <c r="P1057" i="8"/>
  <c r="P34" i="8" s="1"/>
  <c r="P35" i="8" s="1"/>
  <c r="M878" i="8"/>
  <c r="M19" i="8" s="1"/>
  <c r="M535" i="8"/>
  <c r="M30" i="8" s="1"/>
  <c r="M504" i="8"/>
  <c r="M29" i="8" s="1"/>
  <c r="M302" i="8"/>
  <c r="M12" i="8" s="1"/>
  <c r="L787" i="8"/>
  <c r="L15" i="8" s="1"/>
  <c r="M1041" i="8"/>
  <c r="M25" i="8" s="1"/>
  <c r="M909" i="8"/>
  <c r="M20" i="8" s="1"/>
  <c r="M712" i="8"/>
  <c r="M14" i="8" s="1"/>
  <c r="M411" i="8"/>
  <c r="M24" i="8" s="1"/>
  <c r="M379" i="8"/>
  <c r="M13" i="8" s="1"/>
  <c r="K787" i="8"/>
  <c r="K15" i="8" s="1"/>
  <c r="Q787" i="8"/>
  <c r="Q15" i="8" s="1"/>
  <c r="P787" i="8"/>
  <c r="P15" i="8" s="1"/>
  <c r="N787" i="8"/>
  <c r="N15" i="8" s="1"/>
  <c r="M787" i="8"/>
  <c r="M15" i="8" s="1"/>
  <c r="O787" i="8"/>
  <c r="O15" i="8" s="1"/>
  <c r="I504" i="8"/>
  <c r="I29" i="8" s="1"/>
  <c r="F258" i="8"/>
  <c r="I258" i="8" s="1"/>
  <c r="F249" i="8"/>
  <c r="I249" i="8" s="1"/>
  <c r="F231" i="8"/>
  <c r="F240" i="8"/>
  <c r="I240" i="8" s="1"/>
  <c r="F267" i="8"/>
  <c r="P26" i="8" l="1"/>
  <c r="Q26" i="8"/>
  <c r="O26" i="8"/>
  <c r="N26" i="8"/>
  <c r="L26" i="8"/>
  <c r="K26" i="8"/>
  <c r="K21" i="8"/>
  <c r="M21" i="8"/>
  <c r="N21" i="8"/>
  <c r="P21" i="8"/>
  <c r="Q21" i="8"/>
  <c r="L16" i="8"/>
  <c r="M31" i="8"/>
  <c r="N31" i="8"/>
  <c r="P31" i="8"/>
  <c r="N16" i="8"/>
  <c r="O21" i="8"/>
  <c r="M26" i="8"/>
  <c r="L21" i="8"/>
  <c r="I26" i="8"/>
  <c r="O16" i="8"/>
  <c r="O31" i="8"/>
  <c r="Q31" i="8"/>
  <c r="M16" i="8"/>
  <c r="I907" i="8"/>
  <c r="I904" i="8"/>
  <c r="F901" i="8"/>
  <c r="I901" i="8" s="1"/>
  <c r="I876" i="8"/>
  <c r="F873" i="8"/>
  <c r="I873" i="8" s="1"/>
  <c r="F864" i="8"/>
  <c r="I864" i="8" s="1"/>
  <c r="F854" i="8"/>
  <c r="I854" i="8" s="1"/>
  <c r="F844" i="8"/>
  <c r="I844" i="8" s="1"/>
  <c r="F785" i="8"/>
  <c r="I785" i="8" s="1"/>
  <c r="F772" i="8"/>
  <c r="I772" i="8" s="1"/>
  <c r="F763" i="8"/>
  <c r="I763" i="8" s="1"/>
  <c r="F754" i="8"/>
  <c r="I754" i="8" s="1"/>
  <c r="F377" i="8"/>
  <c r="I377" i="8" s="1"/>
  <c r="F710" i="8"/>
  <c r="I710" i="8" s="1"/>
  <c r="F701" i="8"/>
  <c r="I701" i="8" s="1"/>
  <c r="F692" i="8"/>
  <c r="I692" i="8" s="1"/>
  <c r="F681" i="8"/>
  <c r="I681" i="8" s="1"/>
  <c r="F672" i="8"/>
  <c r="I672" i="8" s="1"/>
  <c r="F663" i="8"/>
  <c r="I663" i="8" s="1"/>
  <c r="F654" i="8"/>
  <c r="I654" i="8" s="1"/>
  <c r="F643" i="8"/>
  <c r="I643" i="8" s="1"/>
  <c r="F634" i="8"/>
  <c r="I634" i="8" s="1"/>
  <c r="F372" i="8"/>
  <c r="I372" i="8" s="1"/>
  <c r="F363" i="8"/>
  <c r="I363" i="8" s="1"/>
  <c r="F354" i="8"/>
  <c r="I354" i="8" s="1"/>
  <c r="F345" i="8"/>
  <c r="I345" i="8" s="1"/>
  <c r="F337" i="8"/>
  <c r="I337" i="8" s="1"/>
  <c r="F329" i="8"/>
  <c r="I329" i="8" s="1"/>
  <c r="A347" i="8"/>
  <c r="B347" i="8"/>
  <c r="B356" i="8" s="1"/>
  <c r="B365" i="8" s="1"/>
  <c r="A356" i="8"/>
  <c r="F321" i="8"/>
  <c r="I321" i="8" s="1"/>
  <c r="F137" i="8"/>
  <c r="I137" i="8" s="1"/>
  <c r="F279" i="8"/>
  <c r="I279" i="8" s="1"/>
  <c r="F274" i="8"/>
  <c r="I274" i="8" s="1"/>
  <c r="F293" i="8"/>
  <c r="Q293" i="8" s="1"/>
  <c r="F288" i="8"/>
  <c r="Q288" i="8" s="1"/>
  <c r="F287" i="8"/>
  <c r="P287" i="8" s="1"/>
  <c r="F283" i="8"/>
  <c r="Q283" i="8" s="1"/>
  <c r="F292" i="8"/>
  <c r="P292" i="8" s="1"/>
  <c r="F282" i="8"/>
  <c r="P282" i="8" s="1"/>
  <c r="B276" i="8"/>
  <c r="B281" i="8" s="1"/>
  <c r="B286" i="8" s="1"/>
  <c r="B291" i="8" s="1"/>
  <c r="B296" i="8" s="1"/>
  <c r="I231" i="8"/>
  <c r="F202" i="8"/>
  <c r="I202" i="8" s="1"/>
  <c r="F166" i="8"/>
  <c r="I166" i="8" s="1"/>
  <c r="I267" i="8"/>
  <c r="A260" i="8"/>
  <c r="A186" i="8"/>
  <c r="F187" i="8"/>
  <c r="A195" i="8"/>
  <c r="A204" i="8"/>
  <c r="A215" i="8"/>
  <c r="A224" i="8"/>
  <c r="I128" i="8"/>
  <c r="I1054" i="8"/>
  <c r="A1054" i="8"/>
  <c r="I1052" i="8"/>
  <c r="A1052" i="8"/>
  <c r="I1050" i="8"/>
  <c r="A1050" i="8"/>
  <c r="I1048" i="8"/>
  <c r="A1048" i="8"/>
  <c r="B778" i="8"/>
  <c r="I776" i="8"/>
  <c r="I775" i="8"/>
  <c r="A774" i="8"/>
  <c r="A765" i="8"/>
  <c r="B756" i="8"/>
  <c r="A756" i="8"/>
  <c r="A747" i="8"/>
  <c r="A703" i="8"/>
  <c r="A694" i="8"/>
  <c r="A685" i="8"/>
  <c r="A674" i="8"/>
  <c r="B665" i="8"/>
  <c r="B674" i="8" s="1"/>
  <c r="B685" i="8" s="1"/>
  <c r="B694" i="8" s="1"/>
  <c r="B703" i="8" s="1"/>
  <c r="A665" i="8"/>
  <c r="A656" i="8"/>
  <c r="A647" i="8"/>
  <c r="A627" i="8"/>
  <c r="A365" i="8"/>
  <c r="A313" i="8"/>
  <c r="F222" i="8"/>
  <c r="I222" i="8" s="1"/>
  <c r="A177" i="8"/>
  <c r="A168" i="8"/>
  <c r="B159" i="8"/>
  <c r="B168" i="8" s="1"/>
  <c r="B177" i="8" s="1"/>
  <c r="B186" i="8" s="1"/>
  <c r="B195" i="8" s="1"/>
  <c r="B204" i="8" s="1"/>
  <c r="B215" i="8" s="1"/>
  <c r="B224" i="8" s="1"/>
  <c r="A159" i="8"/>
  <c r="A150" i="8"/>
  <c r="F140" i="8"/>
  <c r="B139" i="8"/>
  <c r="A139" i="8"/>
  <c r="A130" i="8"/>
  <c r="L37" i="8" l="1"/>
  <c r="L9" i="8" s="1"/>
  <c r="N37" i="8"/>
  <c r="N9" i="8" s="1"/>
  <c r="O37" i="8"/>
  <c r="O9" i="8" s="1"/>
  <c r="I379" i="8"/>
  <c r="I13" i="8" s="1"/>
  <c r="M37" i="8"/>
  <c r="M9" i="8" s="1"/>
  <c r="I878" i="8"/>
  <c r="I19" i="8" s="1"/>
  <c r="I787" i="8"/>
  <c r="I15" i="8" s="1"/>
  <c r="F146" i="8"/>
  <c r="I146" i="8" s="1"/>
  <c r="K140" i="8"/>
  <c r="F193" i="8"/>
  <c r="I193" i="8" s="1"/>
  <c r="K187" i="8"/>
  <c r="F284" i="8"/>
  <c r="I284" i="8" s="1"/>
  <c r="F294" i="8"/>
  <c r="I294" i="8" s="1"/>
  <c r="F298" i="8"/>
  <c r="Q298" i="8" s="1"/>
  <c r="Q302" i="8" s="1"/>
  <c r="Q12" i="8" s="1"/>
  <c r="Q16" i="8" s="1"/>
  <c r="Q37" i="8" s="1"/>
  <c r="Q9" i="8" s="1"/>
  <c r="F289" i="8"/>
  <c r="I289" i="8" s="1"/>
  <c r="I909" i="8"/>
  <c r="I20" i="8" s="1"/>
  <c r="F297" i="8"/>
  <c r="P297" i="8" s="1"/>
  <c r="P302" i="8" s="1"/>
  <c r="P12" i="8" s="1"/>
  <c r="P16" i="8" s="1"/>
  <c r="I1057" i="8"/>
  <c r="I34" i="8" s="1"/>
  <c r="I35" i="8" s="1"/>
  <c r="F151" i="8"/>
  <c r="I712" i="8"/>
  <c r="I14" i="8" s="1"/>
  <c r="P37" i="8" l="1"/>
  <c r="P9" i="8" s="1"/>
  <c r="F169" i="8"/>
  <c r="K151" i="8"/>
  <c r="F299" i="8"/>
  <c r="I299" i="8" s="1"/>
  <c r="I31" i="8"/>
  <c r="F178" i="8"/>
  <c r="F205" i="8"/>
  <c r="I21" i="8"/>
  <c r="F157" i="8"/>
  <c r="I157" i="8" s="1"/>
  <c r="F175" i="8" l="1"/>
  <c r="I175" i="8" s="1"/>
  <c r="K169" i="8"/>
  <c r="F184" i="8"/>
  <c r="I184" i="8" s="1"/>
  <c r="K178" i="8"/>
  <c r="F211" i="8"/>
  <c r="I211" i="8" s="1"/>
  <c r="K205" i="8"/>
  <c r="K302" i="8" l="1"/>
  <c r="K12" i="8" s="1"/>
  <c r="K16" i="8" s="1"/>
  <c r="K37" i="8" s="1"/>
  <c r="K9" i="8" s="1"/>
  <c r="I302" i="8"/>
  <c r="I12" i="8" s="1"/>
  <c r="I16" i="8" s="1"/>
  <c r="I37" i="8" s="1"/>
  <c r="I9" i="8" s="1"/>
</calcChain>
</file>

<file path=xl/sharedStrings.xml><?xml version="1.0" encoding="utf-8"?>
<sst xmlns="http://schemas.openxmlformats.org/spreadsheetml/2006/main" count="1753" uniqueCount="376">
  <si>
    <t xml:space="preserve">POPIS GO DEL IN PREDIZMERE </t>
  </si>
  <si>
    <t>O1</t>
  </si>
  <si>
    <t>REKAPITULACIJA</t>
  </si>
  <si>
    <t>Znesek brez DDV !</t>
  </si>
  <si>
    <t>A.</t>
  </si>
  <si>
    <t>GRADBENA DELA</t>
  </si>
  <si>
    <t>A1</t>
  </si>
  <si>
    <t>ZEMELJSKA DELA</t>
  </si>
  <si>
    <t>A2</t>
  </si>
  <si>
    <t>A3</t>
  </si>
  <si>
    <t>BETONSKA IN TESARSKA DELA</t>
  </si>
  <si>
    <t>A4</t>
  </si>
  <si>
    <t>ZIDARSKA DELA</t>
  </si>
  <si>
    <t>GRADBENA DELA SKUPAJ:</t>
  </si>
  <si>
    <t>B.</t>
  </si>
  <si>
    <t>OBRTNIŠKA DELA</t>
  </si>
  <si>
    <t>B1</t>
  </si>
  <si>
    <t>KLJUČAVNIČARSKA DELA</t>
  </si>
  <si>
    <t>B2</t>
  </si>
  <si>
    <t>MIZARSKA DELA IN NOTRANJA OPREMA</t>
  </si>
  <si>
    <t>OBRTNIŠKA DELA SKUPAJ:</t>
  </si>
  <si>
    <t>C.</t>
  </si>
  <si>
    <t>ELEKTRO INSTALACIJE</t>
  </si>
  <si>
    <t>C4</t>
  </si>
  <si>
    <t>STRELOVOD</t>
  </si>
  <si>
    <t>ELEKTRO INSTALACIJE SKUPAJ:</t>
  </si>
  <si>
    <t>D.</t>
  </si>
  <si>
    <t>STROJNE INSTALACIJE</t>
  </si>
  <si>
    <t>D1</t>
  </si>
  <si>
    <t>STROJNE INSTALACIJE SKUPAJ:</t>
  </si>
  <si>
    <t>E.</t>
  </si>
  <si>
    <t>DRUGA DELA</t>
  </si>
  <si>
    <t>E1</t>
  </si>
  <si>
    <t>DRUGO</t>
  </si>
  <si>
    <t>DRUGA DELA SKUPAJ:</t>
  </si>
  <si>
    <t>F.</t>
  </si>
  <si>
    <t>NEPREDVIDENA DELA</t>
  </si>
  <si>
    <t>Splošno:</t>
  </si>
  <si>
    <t>Vsa zemeljska dela se morajo izvajati po določilih veljavnih tehničnih predpisov in normativov in skladno z navodili iz geotehničnega poročila.</t>
  </si>
  <si>
    <t xml:space="preserve">Obracuni izvršenih izkopov in zasipov se obračunavajo v raščenem stanju. </t>
  </si>
  <si>
    <t>Pripravljalna in zaključna dela, zakoličenje objekta, postavitev profilov, prenosi višinskih točk in podobno, kot vsa potrebna zarisovanja mora izvajalec vkalkulirati v enotne cene.</t>
  </si>
  <si>
    <t>Pristojbine za odlaganje zemlje je potrebno vkalkulirati v enotne cene.</t>
  </si>
  <si>
    <t>Vsak dan pred pričetkom dela, zlasti po deževnem vremenu, topljenju snega, mraza, se morajo pregledati bočne strani izkopa in opraviti vsi potrebni varnostni ukrepi. Eventuelni stroški iz tega naslova so na strani izvajalca.</t>
  </si>
  <si>
    <t>Vsa dela morajo biti izvedena tehnično pravilno in po pravilih stroke.</t>
  </si>
  <si>
    <t xml:space="preserve"> V času izvajanja zemeljskih del je obvezen geomehanski nadzor. Geomehanski nadzor je potreben tako ob izkopu, med gradnjo in ob zasipu, ter po dokončanih delih. </t>
  </si>
  <si>
    <t>Enotna cena mora vsebovati:</t>
  </si>
  <si>
    <t>vsa potrebna pripravljalna dela</t>
  </si>
  <si>
    <t>vse potrebne transporte do mesta vgrajevanja</t>
  </si>
  <si>
    <t xml:space="preserve">vse potrebno delo </t>
  </si>
  <si>
    <t>skladiščenje materiala na gradbišču</t>
  </si>
  <si>
    <t>vsa potrebna pomožna sredstva za vgrajevanje na objektu kot so lestve, odri in podobno - montaža in demontaža</t>
  </si>
  <si>
    <t>usklajevanje z osnovnim načrtom in posvetovanje s projektantom</t>
  </si>
  <si>
    <t>terminsko usklajevanje del z ostalimi izvajalci na objektu</t>
  </si>
  <si>
    <t>čiščenje in odvoz odpadnega materiala na stalno deponijo</t>
  </si>
  <si>
    <t>plačilo komunalnega prispevka za stalno deponijo odpadnega materiala</t>
  </si>
  <si>
    <t>vsa potrebna higiensko tehnična zaščita delavcev na gradbišču</t>
  </si>
  <si>
    <t xml:space="preserve">Izvajalec del mora ravnati z odpadki, ki nastanejo pri izvajanju del zaradi gradnje, po veljavni Uredbi o odpadkih in veljavni Uredbi o ravnanju z odpadki, ki nastanejo pri gradbenih delih. </t>
  </si>
  <si>
    <t xml:space="preserve">Deponijo zemeljskega izkopa zagotovi izvajalec del, vključno z vso potrebno dokumentacijo in dajatvami v skladu z veljavno zakonodajo. </t>
  </si>
  <si>
    <t>Enotna cena mora zajeti izdelavo vseh potrebnih detajlov in dopolnilnih del, ki jih je potrebno izvesti za dokončanje posameznih del, tudi če potrebni detajli in zaključki niso podrobno navedeni in opisani v popisu del, in so ta dopolnila nujna za pravilno funkcioniranje posameznih sistemov.</t>
  </si>
  <si>
    <t xml:space="preserve">Ureditev gradbišča in izvajanje skupnih ukrepov za zagotavljanje varnosti in zdravja pri delu. Posebno pozornost in ukrepe izvajati zaradi lokacije gradbišča znotraj pristanišča. </t>
  </si>
  <si>
    <t>Izdelava elaborata organizacije gradbišča.</t>
  </si>
  <si>
    <t xml:space="preserve">Organizacija in ureditev gradbišča v skladu z elaboratom in varnostnim načrtom. </t>
  </si>
  <si>
    <t xml:space="preserve">Vzdrževanje organizacije gradbišča tekom gradnje z merebitnimi dopolnitvami organizacije gradbišča. </t>
  </si>
  <si>
    <t xml:space="preserve">Nabava, postavitev, odstranitev in amortizacija gradbiščne ograje: </t>
  </si>
  <si>
    <t>Postavitev polne gradbiščne ograje (po projektu), višine 2 m, na postavljene betonske stebričke za prestavitev po trasi gradnje</t>
  </si>
  <si>
    <t>Nabava mreže, panelnih plošč in potrebnega postavitvenega materiala</t>
  </si>
  <si>
    <t>Nabava, namestitev in odstranitev gradbiščne table ter izdelava napisov</t>
  </si>
  <si>
    <t>Nabava, namestitev in odstranitev opozorilnih tabel ter izdelava napisov</t>
  </si>
  <si>
    <t>Strošek objav v obvestilih javnega obveščanja, ter objave na radiu</t>
  </si>
  <si>
    <t>Naprava, montaža, demontaža in amortizacija dvokrilnih vrat v ograji pri vhodu na gradbišče velikosti 2x2x2 m v kolikor je to zahtevano s strani upravljalca.</t>
  </si>
  <si>
    <t>Izvedba gradbiščnega uvoza.</t>
  </si>
  <si>
    <t>Ureditev pisarn za vodstvo gradbišča, delovodje</t>
  </si>
  <si>
    <t>Ureditve prostora za skladišče</t>
  </si>
  <si>
    <t>Ureditev garderob za zaposlene</t>
  </si>
  <si>
    <t>Ureditev jedilnice za prehrano zaposlenih</t>
  </si>
  <si>
    <t xml:space="preserve">Ureditev sanitarnega vozla v kontejnerjih </t>
  </si>
  <si>
    <t>Prevoz, namestitev, odstranitev in amortizacija kontejnerja za nevarne snovi</t>
  </si>
  <si>
    <t>Prevoz, namestitev, odstranitev in amortizacijakontejnerja vel 1,0x1,0 m za wc dixie</t>
  </si>
  <si>
    <t>Namestitev nadstrešnice z mrežo za plinske jeklenke</t>
  </si>
  <si>
    <t xml:space="preserve">Zakoličenje vseh instalacijskih in komunalnih vodov. </t>
  </si>
  <si>
    <t>Naprava vodovodnega priključka za gradbišče z alkaten cevjo fi 1", vključno z izdelavo lesenega vodomernega jaška, montažo vodomernega števca, amortizacijo, kasnejšo demontažo in zasipom jaška oz. cisterno za vodo volumna 1 m3</t>
  </si>
  <si>
    <t>Stroški za porabo vode na gradbišču</t>
  </si>
  <si>
    <t xml:space="preserve">Naprava, odstranitev in najemnina elektr. Inst. Z glavno razdelilno omaro, 2 kom s podrazdelilnimi omaricami, kompletnim kabelskim razvodom do gradbišča cca 50 m in po gradbišču. </t>
  </si>
  <si>
    <t>Naprava, odstranitev in amortizacija telefonskega priključka, interneta z montažo glavnega telefona v pisarni vodstva gradbišča</t>
  </si>
  <si>
    <t>Dobava, postavitev, odstranitev in najemnina ročnih gasilnih aparatov in opreme</t>
  </si>
  <si>
    <t>Namestitev pripomočkov za nudenje prve pomoči za delavce na gradbišču</t>
  </si>
  <si>
    <t xml:space="preserve">Čiščenje ceste zaradi nanosa blata na cesto </t>
  </si>
  <si>
    <t>Ukrepi za zaščito vode, naprava skladišča olj po pravilniku</t>
  </si>
  <si>
    <t>Rušitve na lokaciji predvidene gradnje</t>
  </si>
  <si>
    <t xml:space="preserve">Prestavitev komunalnih naprav na lokaciji objekta, zaščita obstoječih vodov, </t>
  </si>
  <si>
    <t>Stroški prometne zapore ceste, postavitev znakom preusmeritev prometa (po potrebi)</t>
  </si>
  <si>
    <t>Zagotovitev, postavitev in odstranitev mehanizacije za gradnjo (žerjavi, ipd.)</t>
  </si>
  <si>
    <t>Zagotovitev skupnega varovalnega okrepa za zagotavljanje zaščite pred padci z višin, namestitev in demontaža cevnega gradbenega odra ter pomičnih delovnih odrov</t>
  </si>
  <si>
    <t>Zaščita gradbene jame in črpanje vode</t>
  </si>
  <si>
    <t>Izvedba meritev emisij hrupa, prahu in delovnih pogojev zaposlenih</t>
  </si>
  <si>
    <t>Pregledi, preizkusi delovnih strojev, opreme in izvedba elektro meritev ter pridobitev listin o ustreznosti za varno delo</t>
  </si>
  <si>
    <t>Ustrezna odstranitev nevarnih in ostalih odpadkov, ki nastanejo pri gradnji (odvoz pri pooblaščem podjetju) ter namestitev zabojnikov za smeti in nevarnih odpadkov</t>
  </si>
  <si>
    <t>Stroški fizičnega varovanja in požarne straže</t>
  </si>
  <si>
    <t>Zavarovanje vseh nevarnih mest v različnih fazah gradnje</t>
  </si>
  <si>
    <t xml:space="preserve">Uradna geodetska zakoličba objekta. </t>
  </si>
  <si>
    <t xml:space="preserve">Posnetek nultega stanja terena z evidentiranjem vseh poškodb na sosednjih objektih.Vgradnja mest (reperjev) za spremljavo. Sprotna spremljava in izdelava poročila s strani pooblaščene institucije. Zajema tudi geodetske meritve. 
Analiza tveganja in ukrepov na sosednjih objektih in ureditvah zaradi gradnje. </t>
  </si>
  <si>
    <t xml:space="preserve">Koordinacija z gradbiščem  in uskladitev, prilagoditev z izvedenimi deli posamezne faze (objekta, zunanje ureditve in komunalne infrastrukture.) </t>
  </si>
  <si>
    <t xml:space="preserve">Obveščanje in uskladitev z upravljalci, soglasodajalci. </t>
  </si>
  <si>
    <t>Šifra</t>
  </si>
  <si>
    <t>Opis dela</t>
  </si>
  <si>
    <t>Količina</t>
  </si>
  <si>
    <t>EM</t>
  </si>
  <si>
    <t>Cena na enoto</t>
  </si>
  <si>
    <t>Znesek</t>
  </si>
  <si>
    <t>Opomba:</t>
  </si>
  <si>
    <t>*</t>
  </si>
  <si>
    <t>Vse količine zemeljskih del, tamponov,.. so podane v raščenem oz. zbitem stanju.</t>
  </si>
  <si>
    <t>Pri izkopih upoštevati tudi: vse vertikalne in horizontalne prenose, prevoze in transporte, vsa podpiranja in zavarovanja brežin izkopov ter zavarovanja okolice med izkopi.</t>
  </si>
  <si>
    <t>Stroški odvoza odvečnega - odpadnega zemeljskega materiala vključujejo odvoz na organizirano stalno deponijo, kompletno s plačilom taks in stroškov deponije.</t>
  </si>
  <si>
    <t>op.</t>
  </si>
  <si>
    <t xml:space="preserve">Karakteristike temeljnih tal so ocenjene, tako da je potreben pregled izkopa za temelje. V primeru, da se ugotovi, da so temeljna tla slabša od predpostavljenih, je potrebno temeljno konstrukcijo ustrezno prilagoditi. Temeljna plošča se izvede v deb. 30 cm na ustrezno pripravljeni tamponski blazini (Ev2 &gt; 85 MPa). </t>
  </si>
  <si>
    <t>PREDDELA</t>
  </si>
  <si>
    <t>kpl</t>
  </si>
  <si>
    <t>Zarezovanje asfalta v ravnih linijah, komplet z odstranitvijo asfalta z direktnim nakladom in odvozom v trajno deponijo. (deb. asfalta do 18cm)</t>
  </si>
  <si>
    <t>m2</t>
  </si>
  <si>
    <t>ZEMELJSKA DELA ZA OBJEKT</t>
  </si>
  <si>
    <t>m3</t>
  </si>
  <si>
    <t>Pregled geomehanika z vpisom v gradbeni dnevnik in izdaja končnega poročila o izvedbi zemeljskih del.</t>
  </si>
  <si>
    <t>Dobava in vgraditev komprimiranega gramoznega tampona (uvaljanega) pod ploščo v debelini 25 cm oz. do spodnje kote plošče, z razstiranjem, planiranjem in utrjevanjem Ms&gt;/=85 Mpa</t>
  </si>
  <si>
    <t>Dovoz in vgraditev komprimiranega gramoznega tampona (uvaljanega) pod ploščo v debelini 25 cm oz. do spodnje kote plošče, z razstiranjem, planiranjem in utrjevanjem Ms&gt;/=85 Mpa, iz začasne deponije.</t>
  </si>
  <si>
    <t>Planiranje planuma spodnjega ustroja in komprimacija na predvideno zbitost.</t>
  </si>
  <si>
    <t>Zasip po obodu plošče s komprimiranjem in priprava podlage na novo asfaltiranje.</t>
  </si>
  <si>
    <t>Odvoz v trajno deponijo.</t>
  </si>
  <si>
    <t>ZEMELJSKA DELA ZA PRIKLJUČKE INFRASTRUKTURE DO OBSTOJEČIH JAŠKOV</t>
  </si>
  <si>
    <t>Planiranje kanala s točnostjo +-2cm v terenu vseh ktg.</t>
  </si>
  <si>
    <t>ZEMELJSKA DELA SKUPAJ:</t>
  </si>
  <si>
    <t xml:space="preserve"> KANALIZACIJA</t>
  </si>
  <si>
    <t>Dobava in vgradnja PVC cevi na betonsko posteljico kompletno s polnim obbetoniranjem v C12/15.</t>
  </si>
  <si>
    <t>1a</t>
  </si>
  <si>
    <t>EI rebrasta fi 75</t>
  </si>
  <si>
    <t>m1</t>
  </si>
  <si>
    <t>1b</t>
  </si>
  <si>
    <t>fi 110</t>
  </si>
  <si>
    <t>1c</t>
  </si>
  <si>
    <t>fi 125</t>
  </si>
  <si>
    <t>1d</t>
  </si>
  <si>
    <t>fi 150</t>
  </si>
  <si>
    <t>Izvedba cevnih revizijskih jaškov fi 60 cm kompletno z betoniranjem temelja, vgradnjo cevi po detajlu. Do globine 1,3m komplet izdelava mulde, hidrotesni premaz obdelava priključkov.</t>
  </si>
  <si>
    <t>Izvedba zaščite križanja kanalizacije z drugimi komunalnimi napravami, z izvedbo zaščitne cevi  okoli križanega voda z obbetoniranjem cevi</t>
  </si>
  <si>
    <t>BETONSKA IN TESARSKA  DELA</t>
  </si>
  <si>
    <t xml:space="preserve">BETONSKA DELA </t>
  </si>
  <si>
    <t>Betonska dela se morajo izvajati po določilih veljavnih tehničnih predpisov in normativov</t>
  </si>
  <si>
    <t>Kvaliteta betona mora ustrezati zahtevam opisa del in predpisom glede čistosti agregata, granulacije, količine cementa in vode</t>
  </si>
  <si>
    <t xml:space="preserve">Konstrukcije iz betona morajo biti ravne, izdelane po opažnem načrtu, brez votlih mest in brez iztekanj cementnega gela na stikih opažev. Nega betona vsebuje zaščito vgrajenega betona do polne trdnosti pred velikim izhlapevanjem vode iz betona, kakor tudi zaščito pred nizkimi temeraturami. </t>
  </si>
  <si>
    <t>Gornja površina armiranobetonskih plošč mora biti ravna in enakomerne strukture, tako da se nanjo direktno polagajo vsi sloji konstrukcij tlakov. Eventuelno nastale napake v površini betona glede na ravnost ali strukturo, mora izvajalec betonskih del izravnati s cementno malto na svoj strošek.</t>
  </si>
  <si>
    <t>Višina prostega pada ne sme biti večja od 1 m1. V primeru, da se beton vmetava z večje višine je potrebno preprečiti segregacijo - uporabiti je eno od priznanih metod za vmetavanje betona</t>
  </si>
  <si>
    <t>Betonska armatura mora biti obdelana v skladu z veljavnimi predpisi in točno po armaturnih načrtih, pritrjena tako, da ostane med betoniranjem na svojem mestu in v zahtevanem položaju.</t>
  </si>
  <si>
    <t xml:space="preserve">OPOMBA: Izdelava AB elementov v kvaliteti vidnega betona VB3 po projektu betona, kjer je opisana receptura ter način vgradnje in negovanje. </t>
  </si>
  <si>
    <t xml:space="preserve">Izdelati projekte betonov in tehnologije vgradnje, ki se jih preda v potrditev. </t>
  </si>
  <si>
    <t xml:space="preserve">Izdelati vzorce betonov, predvsem vidnih, ki se jih preda v potrditev. </t>
  </si>
  <si>
    <t>Vogali vidnih betonskih konstrukcij so TRIKOT letev 3/3</t>
  </si>
  <si>
    <t xml:space="preserve">Vključiti vzorce betonov, na katerih se opravijo meritve kakovosti betonov. Vse vidne elemente konstrukcije mehansko ščititi tekom celotne gradnje (vogali, povšine…). Vzorci betona se izdelajo in potrdijo pred betoniranjem. </t>
  </si>
  <si>
    <t>Izdelati opažne načrte betonov, ki se jih preda v potrditev projektantu.</t>
  </si>
  <si>
    <t xml:space="preserve">Dilatacije oz. delovne prekinitve se izvedejo po projektu gradbenih konstrukcij oz. jih je potrebno predhodno dogovoriti s projektantoma gradbenih konstrukcij in arhitekture. </t>
  </si>
  <si>
    <t>Vse betonske površine mora izvajalec predati popolnoma ravne, vse neravnine, ki bi jih bilo eventuelno potrebno izravnati, bodo upoštevane kot nekvalitetene, in jih bo potrebno ponovno izvesti ter gredo na račun izvajalca betonskih del.</t>
  </si>
  <si>
    <t xml:space="preserve">Izvajalec mora zagotoviti ravnost vertikalnih konstrukcij po DIN NORMAH (DIN 18202) in veljanih predpisih. </t>
  </si>
  <si>
    <t xml:space="preserve">Zahteve za vidne betone: </t>
  </si>
  <si>
    <t xml:space="preserve">Izvajalec del mora zagotoviti ravnost vidnih betonskih konstrukcij brez dodatnih kasnejših popravil, skladno z zahtevami za vidne betone po SIST EN 13670:2010/A101, razred vidne površine betona VB3 po SIST EN 13670:2010/A101. Gnezda in segregacije niso dovoljena. Pri vidnih betonih ni dovoljena naknadna reparacija. </t>
  </si>
  <si>
    <t>Vsi vidni deli betonskih konstrukcij (podgled vseh plošč in stopnišnih ram, dela stebrov pritličja) se izvajajo kot vidni betoni v kvaliteti vidnega betona VB3.</t>
  </si>
  <si>
    <t>V enotnih cenah morajo biti zajeti stroški:</t>
  </si>
  <si>
    <t>merjenje na objektu</t>
  </si>
  <si>
    <t>vse potrebno delo do končnega izdelka</t>
  </si>
  <si>
    <t>atestiranje vseh materialov in dokazovanje kvalitete z atesti</t>
  </si>
  <si>
    <t>ves potreben glavni, pomožni, pritrdilni in vezni material</t>
  </si>
  <si>
    <t>čiščenje in vlaženje opažev neposredno pred pričetkom betoniranja</t>
  </si>
  <si>
    <t>manjša popravila opažev med betoniranjem;</t>
  </si>
  <si>
    <t>vgrajevanje betona v opaže ter premeščanje lijaka ali transportne cevi med betoniranjem;</t>
  </si>
  <si>
    <t>zgoščevanje betona;</t>
  </si>
  <si>
    <t>nega betona: močenje, zaščita proti mrazu, vetrom, tresljaji, sonce...</t>
  </si>
  <si>
    <t xml:space="preserve">čiščenje betonskega železa od blata, rje, ki se lušči, maščobe; </t>
  </si>
  <si>
    <t>postavljanje podložk in začasno vezanje;</t>
  </si>
  <si>
    <t>kontrolirati, da so vsa sidra, škatle, vložki, doze, cevi in podobno, na predvidenih mestih.</t>
  </si>
  <si>
    <t>popravilo nepravilnosti na površini gotovega betona - samo na nevidnem betonu</t>
  </si>
  <si>
    <t>popravilo eventuelno povročene škode ostalim izvajalcem na gradbišču</t>
  </si>
  <si>
    <t>čiščenje med delom in po končanem betoniranju posameznih faz ter odvoz vseh odpadkov v stalno deponijo</t>
  </si>
  <si>
    <t xml:space="preserve">TESARSKA DELA </t>
  </si>
  <si>
    <t>Tesarska dela se morajo izvajati po določilih veljavnih tehničnih predpisov in normativov</t>
  </si>
  <si>
    <t>Za vse nejasnosti ali variantne rešitve se je obvezno posvetovati s projektantom</t>
  </si>
  <si>
    <t xml:space="preserve">Opaži morajo biti izdelani točno po načrtu z vsemi potrebnimi podporami, horizontalnimi in vertikalnimi povezavami. Opaž mora prenesti težo in pritisk betona, konstruktivne obremenitve in vibriranje skupaj z opremo. Notranje površine morajo biti čiste in ravne.  </t>
  </si>
  <si>
    <t>Opaži morajo biti izdelani tako, da se razopaženje izvede brez pretresov in poškodovanja konstrucije in samih opažev.</t>
  </si>
  <si>
    <t xml:space="preserve">Obračun se vrši po opisu posamezne postavke; upoštevajo se notranje površine opažev, to so vidne površine konstrukcij. </t>
  </si>
  <si>
    <t>Tolerance gladkosti in enakomernosti površin morajo ustrezati standardu DIN 18202, tabela 3, povečane zahteve.</t>
  </si>
  <si>
    <t>Opaže vidnih konstrukcij in neometanih konstrukcij je treba razumeti tako, da so te neometane, nepokrite betonske konstrukcije, pri katerih se doseže popolnoma ravna površina.</t>
  </si>
  <si>
    <t xml:space="preserve">Za vidne betone VB3 uporabiti povsem nove in neoporečne opaže. Obvezen pregled opažev pred vgradnjo. Prepovedana večkratna uporaba opaža. Pred izvedbo opaženja izdelati načrte opaženja, ki se jih posreduje arhitektu v potrditev. </t>
  </si>
  <si>
    <t xml:space="preserve">Za izdelavo opažev vidnih betonskih površin obvezno izdelati ustrezno število vzorcev za potrditev videza in vzorec kasneje uporabiti kot etalonski vzorec za ugotavljanje dosežene strukture betona. </t>
  </si>
  <si>
    <t>Istočasno z izdelavo opažev se polagajo v opaže tudi razvodi in doze za instalacije in ostali elemetni po načrtih inštalacij (dodatno kontrolirati pozicije z risbami arhitekture in notranje opreme</t>
  </si>
  <si>
    <t>izdelavo in odstranitev opažev;</t>
  </si>
  <si>
    <t>podpiranje, zavetrovanje in vezavo opažev;</t>
  </si>
  <si>
    <t>ruvanje žičnikov, čiščenje opažev, sortiranje lesa in opažnih elementov;</t>
  </si>
  <si>
    <t xml:space="preserve">V enotnih cenah morajo biti zajeti vsi potrebni delovni odri za izdelavo opažev, čiščenje med delom in po končanem opaževanju posameznih faz opaževanja - montaža in demontaža </t>
  </si>
  <si>
    <t>vse potrebne zaščitne premaze</t>
  </si>
  <si>
    <t>popravilo eventuelno povzročene škode ostalim izvajalcem na gradbišču</t>
  </si>
  <si>
    <t>vzdrževanje materiala in elementov opažev;</t>
  </si>
  <si>
    <t>vzdrževanje naprav in premičnih odrov;</t>
  </si>
  <si>
    <t>čiščenje prostorov in odvoz odpadnega materiala na stalno deponijo</t>
  </si>
  <si>
    <t>čiščenje barvnih madežev iz površin, ki se ne barvajo</t>
  </si>
  <si>
    <t>OPAŽ</t>
  </si>
  <si>
    <t xml:space="preserve">Izdelava štiristranskega opaža TALNE PLOŠČE višine 30 cm  z gladkimi opažnimi deskami. Opaži s prenosom materiala do mesta vgraditve, opaženjem, učvrstitvijo in sidranjem , razopaženjem, in vsemi pomožnimi deli. Obračun po m1 opažanja . </t>
  </si>
  <si>
    <t>BETON</t>
  </si>
  <si>
    <t xml:space="preserve">Izdelava, dobava in vgrajevanje  betona C12/15   v enostavne nearmirane betonske konstrukcije:  podložni betoni, (deb.5-10cm) vključno s potrebno poravnavo s točnostjo +-1 cm in zaglajenim robom,  prenosi materiala, transport ter vsa pomožna dela  </t>
  </si>
  <si>
    <t>Izdelava, dobava in vgrajevanje armiranega črpnega betona C25/30 XC2 Cl 0,2 Dmax16 S3  v  armiranobetonske konstrukcije: TALNA PLOŠČA,  prereza do 0,30  m3/m2, vključno s potrebnim vibriranjem,  prenosi materiala, transport ter vsa pomožna dela, poseben poudarek na izvedbo dilatacij v sveži beton po shemi dilatacij do globine 35mm.</t>
  </si>
  <si>
    <t>Izdelava, dobava in vgrajevanje armiranega črpnega betona C25/30 č  v enostavne armiranobetonske konstrukcije: ,  prereza do 0,15  m3/m2, vključno s poterbnim vibriranjem,  prenosi materiala, transport ter vsa pomožna dela. Obbetoniranje priključkov in navezav na obstoječe jaške.</t>
  </si>
  <si>
    <t>ARMATURA</t>
  </si>
  <si>
    <t>Nabava, rezanje, krivljenje, dobava in polaganje srednje komplicirane rebraste armature S 500 B do  Ø 12 mm,  vključno s prenosi materiala, transport ter vsa pomožna dela.</t>
  </si>
  <si>
    <t>kg</t>
  </si>
  <si>
    <t>Nabava, rezanje, krivljenje, dobava in polaganje srednje komplicirane rebraste armature S 500 B nad Ø 12 mm,  vključno s prenosi materiala, transport ter vsa pomožna dela.</t>
  </si>
  <si>
    <t>Nabava, dobava in polaganje armaturnih gradbenih mrež MA 50/56,  Q 283, vključno s prenosi materiala, transport ter vsa pomožna dela.</t>
  </si>
  <si>
    <t>BETONSKA IN TESARSKA  DELA SKUPAJ:</t>
  </si>
  <si>
    <t xml:space="preserve">ZIDARSKA DELA </t>
  </si>
  <si>
    <t>Zidarska dela se morajo izvajati po določilih veljavnih tehničnih predpisov in normativov</t>
  </si>
  <si>
    <t>Zidanje mora biti čisto, s pravilno vezavo opeke. Stiki morajo biti dobro zaliti z malto, vrste popolnoma horizontalne, malta pa ne sme biti v debelejšem sloju kot 15 mm. Vse površine morajo biti popolnoma ravne in navpične, malta iz stikov se mora odstraniti dokler je še sveža.</t>
  </si>
  <si>
    <t>Vgrajeni materiala za ta dela morajo ustrezati določilom veljavnih tehničnih predpisov in normativov.</t>
  </si>
  <si>
    <t>Kvaliteta malt za zidarska dela mora ustrezati določilom JUS U.M2.10,  U.M2.12 in U.M2.008</t>
  </si>
  <si>
    <t xml:space="preserve">Vsi bitumenski  materiali uporabljeni za hidroizolacije morajo po kvaliteti in izvedbi ustrezati standardom SIST DIN 18195, 1-10 del ter izpolnjevati zahteve iz Pravilnika o zaščiti stavb pred vlago.  </t>
  </si>
  <si>
    <t>Pri vseh talnih hidroizolacijah morajo biti vsi spoji s prebojnimi elementi izvedeni s prirobnicami.</t>
  </si>
  <si>
    <t xml:space="preserve">Pred montažo lesenih elementov betonsko konstrukcijo hidroizolirati, izvesti hidrostop premaz. </t>
  </si>
  <si>
    <t>merjenje in označevanje višinskih točk na objektu</t>
  </si>
  <si>
    <t>vsa potrebna pomožna sredstva za vgrajevanje na objektu kot so lestve, gradbeni odri za izvedbo del  in podobno - montaža in demontaža</t>
  </si>
  <si>
    <t>močenje opeke in zidov, premeščanje maltark in občasno mešanje malte, dodajanje materiala in orodja</t>
  </si>
  <si>
    <t>Čiščenje prostorov, izdelkov in delovnih priprav med in po končanih delih</t>
  </si>
  <si>
    <t>Pomoč pri vgradnji PVC kanalizacijskih cevi fi 110mm  v objektu s pripravo betonske posteljice in s polnim obetoniranjem z betonom C12/15 in s tesnenjem skozi konstrukcijo- temelja objekta. , vključno z vsemi pomožnimi deli.</t>
  </si>
  <si>
    <t>Izdelava priključka notranjega fekalnega  kanala v zunanji fekalni jašek, vključno z vsemi pomožnimi deli</t>
  </si>
  <si>
    <t>Zidarska pomoč pri vgradnji sidernih plošč s sidri, za sidranje nosilne kovinske konstrukcije strehe objekta. Siderne plošče s sidri dostavi izvajalec ključavničarskih del. V ceni je potrebno upoštevati tudi podlivanje sidernih plošč, z neskrčljivo podlivno malto (npr. TKK TEKAMAL ALTEKS 0-7 ali enakovredno). Priprava malte, priprava površin, vgradnja in nega se izvaja po navodilih izbranega proizvajalca.</t>
  </si>
  <si>
    <t>Režijska ura KV delavca</t>
  </si>
  <si>
    <t>h</t>
  </si>
  <si>
    <t>Režijska ura bagra</t>
  </si>
  <si>
    <t>Izrez in tesnjenje dilatacijskih reg po sistemu SikaFlex s penastimi polietilenskimi vložki, temeljnim premazom Sika primer 3-N ter Sikaflex PRO-3 trajno elastično tesnilno maso.</t>
  </si>
  <si>
    <t>m</t>
  </si>
  <si>
    <t>ZIDARSKA DELA SKUPAJ:</t>
  </si>
  <si>
    <t>OPOMBA:</t>
  </si>
  <si>
    <t>Za vsa obrtniška dela je v ceni zajeta izdelava in montaža s transporti in pomožnimi deli in dobavo potrebnega materiala. Pred izdelavo obrtniških izdelkov je potrebno na objektu preveriti dimenzije in v primeru nejasnosti kontaktirati projektanta</t>
  </si>
  <si>
    <t>Vzorce vseh finalnih materialov, skladno s predloženimi projekti in opisi v popisu del, je ponudnik dolžan predložiti projektantu, nadzoru in naročniku v potrditev, kjer so možne alternativne rešitve v izbiri materiala (finalne obloge površin, njegove obdelave, vidni in nevidni pritrdilni materiali, pod konstrukcije, vzorci potiskov, okovje, obdelave stavbnega pohištva in vsi ostali detajli), je pred izvedbo obvezno potrebno predložiti vzorce, ki jih potrdita odgovorni projektant arhitekture in investitor.</t>
  </si>
  <si>
    <t xml:space="preserve">   *</t>
  </si>
  <si>
    <t>Izvajalec ključavničarskih del mora pred pričetkom dela pregledati vse dele zgradbe, v katere bodo vgrajeni ključavničarski izdelki ter eventuelne pomanjkljivosti, katere bi opazili in ki bi utegnile kvarno vplivati njegovim izdelkom, odnosno kvalitetni montaži, javiti gradbenemu  nadzorstvu. Poznejše reklamacije se ne bodo upoštevale.</t>
  </si>
  <si>
    <t>Za izdelavo ključavničarskih izdelkov mora izvajalec del uporabiti le tiste materiale in v takih dimenzijah, kot je predpisano v posameznih postavkah ključavničarskih del, oziroma kot  predvidevajo načrti in detajli proejktanta. Če smatra izvajalec, da predpisana vrsta materiala, odnosno predpisana dimenzija ne ustreza, je dolžan pred pričetkom del opozoriti projektanta, odnosno gradbeno nadzorstvo in sporočiti svoje utemeljene predloge, ki jih mora projektant in nadzor odobriti.</t>
  </si>
  <si>
    <t>Za  izdelke, ki se obračunavajo po dejanski teži, mora izvajalec predložiti vso potrebno dokumentacijo o teži dobavljenih izdelkov.</t>
  </si>
  <si>
    <t xml:space="preserve">Vsi elementi  ključavničarskih del morajo biti izdelani strokovno in kvalitetno po detajlih in iz materialov kot je navedeno v opisih in detajlih.  Ves vgrajeni material mora po kvaliteti ustrezati veljavnim tehničnim predpisom in standardom.
</t>
  </si>
  <si>
    <t xml:space="preserve">Elementi za vgrajevanje ključavničarskih izdelkov (vijaki, sidra in drugo) morajo biti takih dimenzij in nosilnosti, da ustrezajo obremenitvam, za katere so namenjeni. Vse nosilne elemente je dimenzionirati z analizo konstrukcij. </t>
  </si>
  <si>
    <t xml:space="preserve">Površina posameznih elementov na varjenih stikih mora biti ravna in gladka, brez vzboklin ali vdolbin ter brušena. V vsaki postavki posebej je navedena tudi kvaliteta finalne površinske obdelave. </t>
  </si>
  <si>
    <t>Za elemente, ki so finalno površinsko obdelani z barvanjem, je potrebno barvanje  izvesti na naslednji način:</t>
  </si>
  <si>
    <t>čiščenje vseh površin pred montažo s peskanjem obdelave SA 2,5 po SIS 055900/1967 in odpraševanje</t>
  </si>
  <si>
    <t xml:space="preserve">1x premaz z alkidno temeljno barvo v debelini sloja 30-40 mikrona kot osnovni antikorozivni premaz, izvedeno v proizvodnem obratu pred montažo na objektu </t>
  </si>
  <si>
    <t xml:space="preserve">Barvne efekte, vse morebitne spremembe ali dopolnitve je potrebno reševati z arhitektom. </t>
  </si>
  <si>
    <t xml:space="preserve">Vsi elementi vgrajeni v zunanjost objekta ali na stiku z vodo morajo biti protikorizijsko zaščiteni. Izdelki iz nerjavečega materiala morajo biti nepoškodovani in izdelan v delavnici, na stavbi pa montirani brez eventuelnega varjenje oz. brušenja.
</t>
  </si>
  <si>
    <t xml:space="preserve">Tehnološke risbe za proizvodnjo mora izvajalec del izdelati v skladu s projektno dokumentacijo. V kolikor želi izvajalec prilagoditi izvedbo svoji tehnologiji, mora izdelati ustrezno projektno dokumentacijo z detajli, katero mora pregledati in s podpisom potrditi arhitekt. </t>
  </si>
  <si>
    <t xml:space="preserve">Sestavni del ključavničarskih del je tudi pokrivanje stika elementa s konstrukcijo, v katero se vgrajuje, na način, ki ga določi izvajalec del v tehnoloških risbah za proizvodnjo. </t>
  </si>
  <si>
    <t>V tej vrsti del so zajeta tudi kovinska vrata. Poleg osnovnega, so sestavni del pločevinastih vrat vsi elementi, ki so potrebni za zahtevan namen vrat in so navedeni v detajlnejšem opisu za vsako vrsto posebej:
Ojačitveni robovi vrat v stenah, kovinski prosili za izvedbo praga, v kolikor ni nivo tlaka na obeh straneh v isti višini, zunanji mehanizmi za samodejno zapiranje vrat, neoprenska tesnila za tesnenje, funkcionalni in estetski zaključki vrat, ki jih potrdi arhitekt.</t>
  </si>
  <si>
    <t xml:space="preserve">Vsa protipožarna vrata se izdelajo skladno s študijo požarne varnosti, vgradnja v skladu z zahtevami o požarni odpornosti. </t>
  </si>
  <si>
    <t xml:space="preserve">Vsa vrata morajo ustrezati vsem zahtevam iz veljavnih standardov in pravilnikov glede zvočne izolativnosti in drugih zahtev glede namembnosti vrat. </t>
  </si>
  <si>
    <t xml:space="preserve">V ceni postavk, morajo biti zajeta vsa dela, dobava in montaža, osnovni material, steklo, pritrdilni material, okovje, zapiralno okovje ter material za vse zaključke (določi arhitekt). </t>
  </si>
  <si>
    <t xml:space="preserve">Vso okovje in kljuke izbrano na podlagi vzorcev, po potrditvi arhitekta. </t>
  </si>
  <si>
    <t>Izvajalec del izdela delavniške načrte za vse končne pozicije, ki jih morata pred izvedbo potrditi odgovorni vodja projekta ter odgovorni nadzornik z vpisom v gradbeni dnevnik.</t>
  </si>
  <si>
    <t xml:space="preserve">Izvajalec del mora ravnati z odpadki, ki nastanejo pri izvajanju del zaradi gradnje, v skladu z Uredbo o ravnanju z odpadki, ki nastanejo pri gradbenih delih (Uradni list RS št. 34/2008). </t>
  </si>
  <si>
    <t>Snemanje vseh potrebnih izmer na objektu pred začetkom izvajanja del.</t>
  </si>
  <si>
    <t>Vsa dela na objektu vključno z vsemi dajatvami</t>
  </si>
  <si>
    <t>Dobava osnovnega in pomožnega materiala</t>
  </si>
  <si>
    <t>Prevoz materiala in orodja na objekt z vsem potrebnim nakladanjem, expeditom, razkladanjem in notranjimi transporti do mesta vgrajevanja ter polaganje po opisu posamezne postavke</t>
  </si>
  <si>
    <t>Popravilo zidov oz. oblog sten poškodovanih ob montaži</t>
  </si>
  <si>
    <t>Odstranjevanje preostalega materiala, odnos in odvoz z gradbišča, končno čiščenje in ev. zavarovanje izdelkov do predaje in podobno</t>
  </si>
  <si>
    <t>Čiščenje prostorov in delovnih priprav med in po končanih delih</t>
  </si>
  <si>
    <t>JEKLENA KONSTRUKCIJA STREHE</t>
  </si>
  <si>
    <t>Izdelava, dobava in montaža jeklene konstrukcije STREHE , vključno s potrebnimi ev. podkonstrukcijami in stebri:
~ jeklo S235 JR po SIST EN 10025-1 in 10025-2, izvedbeni razred EXC2, tolerančni razred 1, po SIST EN 1090-2
~ protikorozijska zaščita po SIST EN ISO 12944 za kategorijo korozijske izpostavljenosti C2 in razred obstojnosti M (5-15 let)
~ sidranje v armiran beton z mehanskimi sidrnimi vijaki za razpokan beton (kot npr. HILTI HST3  M12 
~ podlivanje sidrnih ploščic - zajeto pri zidarskih delih
Obračun po dejansko vgrajenih količinah.</t>
  </si>
  <si>
    <t>ocena</t>
  </si>
  <si>
    <t>STREHA</t>
  </si>
  <si>
    <t>Izdelava, dobava in montaža kritine v naklonu ca 6° - enokapnica 
~ profilirana pločevina: pločevina je obojestransko pocinkana in obarvana,kot npr. Italpanelli tip PENTA debeline 30mm, v barvi po izbiri projektanta oz. kot na sosednjih objektih.
Vsi pritrdilni, tesnilni in ostali elementi se morajo izvesti po izvedbenem projektu in navodilih proizvajalca strehe. Izvedbena dokumentacija je vključena v posamezni postavkah. Obračun del se bo vršil po dejansko izvedenih količinah(osnova je projekt za izvedbo).Upoštevati vse zaključke (sleme, kap,....)
V postavkah ni zajeta eventuelna potrebna podkonstrukcija. Le ta je zajeta v pozicijah ključavničarskih del.</t>
  </si>
  <si>
    <t>OPOMBA: pri pritrjevanju pločevine oz. vseh kleparskih izdelkov je potrebno prilagoditi vremenskim pogojem - VETER na tem področju!</t>
  </si>
  <si>
    <t xml:space="preserve">Izdelava, dobava in montaža horizontalnih  žlebov iz Alu barvane  pločevine dim ca 20 x 15 cm, vključno s sidrnimi elementi. </t>
  </si>
  <si>
    <t xml:space="preserve">Izdelava, dobava in montaža vertikalnih odtočnih cevi fi 150 mm, za odtok meteorne vode iz Alu barvane pločevine, vključno s sidrnimi elementi.
</t>
  </si>
  <si>
    <t>KLJUČAVNIČARSKA DELA SKUPAJ:</t>
  </si>
  <si>
    <t>MIZARSKA DELA</t>
  </si>
  <si>
    <t>Splošno :</t>
  </si>
  <si>
    <t>Izvajalec mizarskih  del mora pred pričetkom dela pregledati vse dele zgradbe, v katere bodo vgrajeni izdelki ter eventuelne pomanjkljivosti, katere bi opazili in ki bi utegnile kvarno vplivati njegovim izdelkom, odnosno kvalitetni montaži, javiti gradbenemu  nadzorstvu. Poznejše reklamacije se ne bodo upoštevale.</t>
  </si>
  <si>
    <t>Za izdelavo  mora izvajalec del uporabiti le tiste materiale in v takih dimenzijah, kot je predpisano v posameznih postavkah del, oziroma kot  predvidevajo načrti in detajli proejktanta. Če meni izvajalec, da predpisana vrsta materiala, odnosno predpisana dimenzija ne ustreza, je dolžan pred pričetkom del opozoriti projektanta, odnosno gradbeno nadzorstvo in sporočiti svoje utemeljene predloge, ki jih mora projektant in nadzor odobriti.</t>
  </si>
  <si>
    <t>V enotnih cenah  morajo biti vkalkulirani naslednji stroški:</t>
  </si>
  <si>
    <t>delavniški načrti</t>
  </si>
  <si>
    <t>ves material</t>
  </si>
  <si>
    <t>vsi transporti (zunanji in notranji)</t>
  </si>
  <si>
    <t>vsa pomožna sredstva (letve, odri, razen fasadnih odrov)</t>
  </si>
  <si>
    <t>eventuelna potrebna zaščita drugih izdelkov na zgradbi</t>
  </si>
  <si>
    <t>čiščenje po izvršenem delu</t>
  </si>
  <si>
    <t>Dobava in montaža lesene klopi iz lesa macesna , masivna izvedba na kovinski podkonstrukciji, sedalo iz lesa preseka 0,12/0,06, komplet vsa pomožna dela in premaz.</t>
  </si>
  <si>
    <t>kos</t>
  </si>
  <si>
    <t>MIZARSKA DELA SKUPAJ:</t>
  </si>
  <si>
    <t xml:space="preserve"> </t>
  </si>
  <si>
    <t>LOVILNI SISTEM STRELOVODNE INSTALACIJE</t>
  </si>
  <si>
    <t>Dobava in montaža strešnega nosilnega elementa SON16 (Rf-K) iz nerjavečega jekla za pritrjevanje strelovodnega vodnika AH1 Al fi 8 mm na pločevinasto trapezno kritino oziroma na pločevinasto kapo atike. 
Proizvajalec HERMI</t>
  </si>
  <si>
    <t>ODVODNI SISTEM STRELOVODNE INSTALACIJE</t>
  </si>
  <si>
    <t>Dobava in montaža zidnega nosilnega elementa SON16 (Rf-V) iz nerjavečega jekla za pritrjevanje strelovodnega vodnika AH1 Al fi 8mm na fasadne pločevinaste panele. 
Proizvajalec HERMI</t>
  </si>
  <si>
    <t>Dobava in montaža cevnih objemk KON 10 A,  za pritrjevanje ploščatega strelovodnega vodnika RH1 Rf 30 x 3,5 mm na odtočne cevi. 
Proizvajalec HERMI</t>
  </si>
  <si>
    <t>KONTAKTNI MATERIAL IN STRELOVODNI VODNIKI</t>
  </si>
  <si>
    <t>Dobava in montaža sponke KON03 + svorniki (Rf-V) iz nerjavečega jekla za izvedbo vijačnih merilnih  spojev med okroglimi strelovodnimi vodniki ter kovinskimi konstrukcijami. 
Proizvajalec HERMI</t>
  </si>
  <si>
    <t>Dobava in montaža sponke KON04 A iz nerjavečega jekla za medsebojno spajanje okroglih strelovodnih vodnikov. 
Proizvajalec HERMI</t>
  </si>
  <si>
    <t>Dobava in montaža kontaktne sponke KON05 iz nerjavečega jekla za izvedbo kontaktnih spojev med strelovodnim vodnikom AH1 Al fi 8mm in pločevinastimi deli. 
Proizvajalec HERMI</t>
  </si>
  <si>
    <t>Dobava in montaža merilne sponke KON06  za izdelavo spojev med strelovodnim vodnikom in žlebnim koritom. 
Proizvajalec HERMI</t>
  </si>
  <si>
    <t xml:space="preserve">Dobava in montaža oznak merilnih mest MŠ. 
Proizvajalec HERMI
</t>
  </si>
  <si>
    <t>Dobava in montaža strelovodnega vodnika AH1 Al fi 8mm na tipske strelovodne nosilne elemente. 
Proizvajalec HERMI</t>
  </si>
  <si>
    <t xml:space="preserve">Dobava in montaža ploščatega vodnika RH1*H2 30x3,5 mm iz nerjavečega jekla 30x3,5 mm za izvedbo ozemljitvene instalacije. 
Izvedba z rezanjem asfalta širine 5cm </t>
  </si>
  <si>
    <t>Dobava in montaža sponke KON01 iz nerjavečega jekla za izvedbo spojev med ploščatim strelovodnim vodniki. 
Proizvajalec HERMI</t>
  </si>
  <si>
    <t>Dobava in montaža sponke KON01 iz nerjavečega jekla za izvedbo vijačnih merilnih  spojev med ploščatimi strelovodnimi vodniki ter kovinskimi konstrukcijami. 
Proizvajalec HERMI</t>
  </si>
  <si>
    <t>Dobava in montaža sponke KON09 iz jekla za izvedbo spojev med ploščatimi strelovodnimi vodniki ter armaturo temeljev. 
Proizvajalec HERMI</t>
  </si>
  <si>
    <t>Vizuelni pregled, meritve strelovodne napeljave z izdajo merilnega poročila s pripadajočo tehnično dokumentacijo</t>
  </si>
  <si>
    <t>SKUPAJ STRELOVODNA INSTALACIJA</t>
  </si>
  <si>
    <t>Dezinfekcija omrežja z bateriološkim izvidom po opravljenem klornem šoku in izpiranje (ocena)</t>
  </si>
  <si>
    <t>Dobava in izdelava posteljice iz agregatnega materiala granulacije do ø 4 mm v debelini 15 cm</t>
  </si>
  <si>
    <t>Dobava in izdelava zaščitnega zasipa z agregatnim materialom granulacije do ø 4 mm in sicer 30 cm nad temenom cevi</t>
  </si>
  <si>
    <t>Opozorilni trak za vodovod z napisom "POZOR VODOVOD" z dobavo ter polaganjem</t>
  </si>
  <si>
    <t xml:space="preserve">Tlačni preizkus, izdelava zapisnikov </t>
  </si>
  <si>
    <t>E</t>
  </si>
  <si>
    <t>DRUGA DELA SKUPAJ</t>
  </si>
  <si>
    <t>Strojni izkop terena pod asfaltom do globine 45 cm z nakladanjem materiala na transportno vozilo in odvoz v začasno deponijo za kasnejšo vgradnjo.</t>
  </si>
  <si>
    <t>Izkop za čistilno napravo z direknim nakladanjem in odvozom na trajno deponijo</t>
  </si>
  <si>
    <t>AB protivzgonska plošča debeline 20 cm</t>
  </si>
  <si>
    <t>Zasip MČN s 0-4mm</t>
  </si>
  <si>
    <t>Odstranitev obstoječega kontejnerja in temeljev obstoječega kontejnerja komplet z vsemi pomožnini deli z odklopom komunalnih vodov in odvozom na trajno deponijo ter plačilom vseh pristojbin.</t>
  </si>
  <si>
    <t xml:space="preserve">Izdelava, dobava in montaža vertkalnega/horizontalnega iztokas strehe komplet s pomožno konstrukcijo in visečo verigo.
</t>
  </si>
  <si>
    <t>Dobava in montaža lesene mize iz lesa macesna , masivna izvedba na kovinski podkonstrukciji,  iz lesa preseka 0,12/0,06, komplet vsa pomožna dela in premaz.</t>
  </si>
  <si>
    <t>Dobava in postavitev vrtnih stolov enostavne izvedbe, prašno barvana kovinska konstrukcija , sedišče in naslon les macesna.</t>
  </si>
  <si>
    <t xml:space="preserve">Izdelava štiristranskega opaža TLAKA NA VHODNEM DELU višine do 15 cm  z gladkimi opažnimi deskami. Opaži s prenosom materiala do mesta vgraditve, opaženjem, učvrstitvijo in sidranjem, razopaženjem, in vsemi pomožnimi deli. Obračun po m1 opažanja . </t>
  </si>
  <si>
    <t>Dobava in vgradnja betona C25/30 Dmax16 S4 z dodatki proti zmrzovanju. Plošča v naklonu 1%, povprečna debelina 10cm. V ceno zajeti površinsko obdelavo z metličenjem. V ceno zajeti tudi izdelavo dilatacij z zarezovanjem in trajno elastično gumo</t>
  </si>
  <si>
    <t>LK1</t>
  </si>
  <si>
    <t>LK2</t>
  </si>
  <si>
    <t>LK4</t>
  </si>
  <si>
    <t>LK5</t>
  </si>
  <si>
    <t>LK6</t>
  </si>
  <si>
    <t>LK7</t>
  </si>
  <si>
    <t>Peščena  podlaga debeline 20 cm  za MČN</t>
  </si>
  <si>
    <t>Tamponska podlaga debeline 30 cm s komprimiranjem za MČN</t>
  </si>
  <si>
    <t>Dobava in vgradnja MČN 4 PE komplet po navodili proizvajalca zajeti vsa pomožna dela, zasipni material, in eventualna razbremenilna Ab plošča,  transport, meritve in zagon.</t>
  </si>
  <si>
    <t>Razne režijske ure.  Obračunane po dejansko porabljenem času in z vpisom v gradbeni dnevnik dotične lokacije (LK1, LK2,…) katerega potrdi investitor oz.nadzor.</t>
  </si>
  <si>
    <t>LK</t>
  </si>
  <si>
    <t>VODOVOD</t>
  </si>
  <si>
    <t xml:space="preserve">METEORNA KANALIZACIJA </t>
  </si>
  <si>
    <t>Zakoličba objekta in komunalnih vododov (vodovod, elektrika, fek. in meteorna kanalizacija) s postavitvijo in zavarovanjem zakoličbenih točk, smerno in višinsko.</t>
  </si>
  <si>
    <t>Izkop kanalov v tamponskem nasutju rob izkopa do globine 120 cm in zasip z izkopnim materialom.</t>
  </si>
  <si>
    <t>Izkop kanalov  in jaškov v raščenem terenu III-IV.Ktg do globine 120 cm z deponijo na rob izkopa.</t>
  </si>
  <si>
    <t xml:space="preserve">Strojni zasip kanala cevovoda in s tamponskim izkopnim materialom granulacije 0-32 mm s komprimacijo v slojih 30 cm. </t>
  </si>
  <si>
    <t>ZEMELJSKA DELA ZA ČISTILNO NAPRAVO</t>
  </si>
  <si>
    <t>Izdelava 1-cevne kabelske kanalizacije vključno s polaganjem cevi STIGMAFLEX premera 125 mm, z obbetoniranjem MB15- 20cm, polaganjem Fe-Zn valjanca 25x4mm, PVC opozorilnega traku</t>
  </si>
  <si>
    <t>Dobava in vgradnja LTŽ DN 400 pokrova dim. 60/60cm za jašek elektrike.</t>
  </si>
  <si>
    <t xml:space="preserve">ELEKTROKABELSKA KANALIZACIJA </t>
  </si>
  <si>
    <t>Izvedba cevnih revizijskih jaškov fi 80 cm kompletno z betoniranjem temelja, vgradnjo cevi po detajlu. Do globine 1,3m komplet izdelava in obdelava priključkov.</t>
  </si>
  <si>
    <t>Dobava in montaža polietilenskih cevi visoke gostote PE80 - SDR11 za vodovod za delovni tlak do 12,5bar, komplet z dobavo in montažo ter vsem potrebnim spojnim ter tesnilnim materialom (hidroforna povezava) 
PE 32 x 2,3-SDR 11</t>
  </si>
  <si>
    <t xml:space="preserve">PVC odtočna cev renomiranega proizvajalca komplet s fazonskimi kosi za spajanje in izvedbo priključkov, s tesnilnim materialom (gumi tesnila, kalijeva mast) ter držali, z dobavo in montažo
DN160 </t>
  </si>
  <si>
    <t xml:space="preserve">Izvedba vodomernega jaška, komplet izdelava/dobava in vgradnja, vključno z vstopnimi železi ali lestvami za globine nad 1,10 m.
dim 100x100x130  </t>
  </si>
  <si>
    <t>Dobava in vgradnja LTŽ DN 400 pokrova dim. 60/60cm za vodomerni jašek.</t>
  </si>
  <si>
    <t>Izvedba cevnih revizijskih jaškov fi 60 cm kompletno z betoniranjem temelja, vgradnjo cevi po detajlu. Do globine 1,3m komplet izdelava in obdelava priključkov.</t>
  </si>
  <si>
    <t>35a</t>
  </si>
  <si>
    <t>Dobava in vgradnja LTŽ DN 400 pokrova dim. 60/60cm za kanalizacijski jašek.</t>
  </si>
  <si>
    <t>36a</t>
  </si>
  <si>
    <t>Vodomer z navojnimi holandskimi priključki in čistilnim kosom DN 15 za hladno vodo s podatki: 
Qnaz=1,5 m3/h
s tesnilnim materialom, z dobavo in montažo</t>
  </si>
  <si>
    <t>Krogelni ventil z izpustno pipico s teflonskim tesnenjem z navojnimi priključki in ročico s tesnilnim in pritrdilnim materialom, z dobavo in montažo
DN 20</t>
  </si>
  <si>
    <t>Dobava in vgradnja LTŽ DN 400 pokrova dim. 60/60cm za jašek meteorne kanalizacije.</t>
  </si>
  <si>
    <t>Izdelava kompletne PID  dokumentacije
za vse lokacije (LK1, LK2, LK4, LK5, LK6 in LK7)</t>
  </si>
  <si>
    <t>Geodetski načrt izvedenega stanja(objekt, komunalni priključki)
za vse lokacije (LK1, LK2, LK4, LK5, LK6 in LK7)</t>
  </si>
  <si>
    <t>Projektantski nadzor
za vse lokacije (LK1, LK2, LK4, LK5, LK6 in LK7)</t>
  </si>
  <si>
    <t>Izdelava elaboratov, požar, hrup, itd
za vse lokacije (LK1, LK2, LK4, LK5, LK6 in LK7)</t>
  </si>
  <si>
    <t>FEKALNA KANALIZACIJA</t>
  </si>
  <si>
    <t>METEORNA KANALIZACIJA SKUPAJ</t>
  </si>
  <si>
    <t>ELEKTROKABELSKA KANALIZACIJA SKUPAJ</t>
  </si>
  <si>
    <t>A5</t>
  </si>
  <si>
    <t>A6</t>
  </si>
  <si>
    <t>A7</t>
  </si>
  <si>
    <t>VODOVODNI PRIKLJUČEK</t>
  </si>
  <si>
    <t>PRIKLJUČEK METEORNE KANALIZACIJE</t>
  </si>
  <si>
    <t>PRIKLJUČEK ELEKTRIKE</t>
  </si>
  <si>
    <t>PRIKLJUČEK FEKALNE KANALIZACIJE</t>
  </si>
  <si>
    <t>FEKALNA KANALIZACIJA SKUPAJ</t>
  </si>
  <si>
    <t>VODOVOD SKUPAJ</t>
  </si>
  <si>
    <t>Krogelni ventil s teflonskim tesnenjem z navojnimi priključki in ročico s tesnilnim in pritrdilnim materialom, z dobavo in montažo
DN 20</t>
  </si>
  <si>
    <t>Krogelni ventil s teflonskim tesnenjem z navojnimi priključki in ročico s tesnilnim in pritrdilnim materialom, z dobavo in montažo
DN 25</t>
  </si>
  <si>
    <t>SKLOP 2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</si>
</sst>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0.00_ ;\-#,##0.00\ "/>
    <numFmt numFmtId="166" formatCode="_-* #,##0.00\ [$€-424]_-;\-* #,##0.00\ [$€-424]_-;_-* &quot;-&quot;??\ [$€-424]_-;_-@_-"/>
  </numFmts>
  <fonts count="10">
    <font>
      <sz val="11"/>
      <color theme="1"/>
      <name val="Calibri"/>
      <family val="2"/>
      <charset val="238"/>
      <scheme val="minor"/>
    </font>
    <font>
      <sz val="10"/>
      <name val="Arial"/>
      <family val="2"/>
      <charset val="238"/>
    </font>
    <font>
      <sz val="11"/>
      <name val="Tahoma"/>
      <family val="2"/>
      <charset val="238"/>
    </font>
    <font>
      <b/>
      <sz val="11"/>
      <name val="Tahoma"/>
      <family val="2"/>
      <charset val="238"/>
    </font>
    <font>
      <sz val="11"/>
      <color theme="1"/>
      <name val="Calibri"/>
      <family val="2"/>
      <charset val="238"/>
      <scheme val="minor"/>
    </font>
    <font>
      <sz val="12"/>
      <name val="Times New Roman"/>
      <family val="1"/>
      <charset val="238"/>
    </font>
    <font>
      <sz val="11"/>
      <name val="Humnst777 Lt BT"/>
      <family val="2"/>
    </font>
    <font>
      <sz val="8"/>
      <name val="Calibri"/>
      <family val="2"/>
      <charset val="238"/>
      <scheme val="minor"/>
    </font>
    <font>
      <b/>
      <sz val="11"/>
      <name val="Humnst777 Lt BT"/>
      <family val="2"/>
    </font>
    <font>
      <i/>
      <sz val="11"/>
      <name val="Tahoma"/>
      <family val="2"/>
      <charset val="238"/>
    </font>
  </fonts>
  <fills count="7">
    <fill>
      <patternFill patternType="none"/>
    </fill>
    <fill>
      <patternFill patternType="gray125"/>
    </fill>
    <fill>
      <patternFill patternType="solid">
        <fgColor rgb="FF92D05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right/>
      <top style="thin">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4" fontId="4" fillId="0" borderId="0" applyFont="0" applyFill="0" applyBorder="0" applyAlignment="0" applyProtection="0"/>
    <xf numFmtId="9" fontId="4" fillId="0" borderId="0" applyFont="0" applyFill="0" applyBorder="0" applyAlignment="0" applyProtection="0"/>
    <xf numFmtId="0" fontId="1" fillId="0" borderId="0"/>
    <xf numFmtId="0" fontId="1" fillId="0" borderId="0"/>
    <xf numFmtId="0" fontId="5" fillId="0" borderId="0"/>
  </cellStyleXfs>
  <cellXfs count="352">
    <xf numFmtId="0" fontId="0" fillId="0" borderId="0" xfId="0"/>
    <xf numFmtId="4" fontId="2" fillId="0" borderId="0" xfId="0" applyNumberFormat="1" applyFont="1" applyAlignment="1" applyProtection="1">
      <alignment horizontal="center"/>
      <protection locked="0"/>
    </xf>
    <xf numFmtId="4" fontId="2" fillId="0" borderId="0" xfId="0" applyNumberFormat="1" applyFont="1" applyAlignment="1" applyProtection="1">
      <alignment horizontal="center" wrapText="1"/>
      <protection locked="0"/>
    </xf>
    <xf numFmtId="4" fontId="2" fillId="0" borderId="4" xfId="0" applyNumberFormat="1" applyFont="1" applyBorder="1" applyAlignment="1" applyProtection="1">
      <alignment horizontal="center"/>
      <protection locked="0"/>
    </xf>
    <xf numFmtId="4" fontId="3" fillId="4" borderId="5" xfId="0" applyNumberFormat="1" applyFont="1" applyFill="1" applyBorder="1" applyAlignment="1" applyProtection="1">
      <alignment horizontal="center" wrapText="1"/>
      <protection locked="0"/>
    </xf>
    <xf numFmtId="4" fontId="3" fillId="0" borderId="3" xfId="0" applyNumberFormat="1" applyFont="1" applyBorder="1" applyAlignment="1" applyProtection="1">
      <alignment horizontal="center"/>
      <protection locked="0"/>
    </xf>
    <xf numFmtId="4" fontId="2" fillId="0" borderId="0" xfId="0" applyNumberFormat="1" applyFont="1" applyProtection="1">
      <protection locked="0"/>
    </xf>
    <xf numFmtId="0" fontId="2" fillId="0" borderId="0" xfId="0" applyFont="1" applyProtection="1">
      <protection locked="0"/>
    </xf>
    <xf numFmtId="165" fontId="2" fillId="0" borderId="0" xfId="1" applyNumberFormat="1" applyFont="1" applyFill="1" applyBorder="1" applyAlignment="1" applyProtection="1">
      <alignment horizontal="right"/>
    </xf>
    <xf numFmtId="4" fontId="2" fillId="0" borderId="0" xfId="0" applyNumberFormat="1" applyFont="1" applyFill="1" applyAlignment="1" applyProtection="1">
      <alignment horizontal="center"/>
      <protection locked="0"/>
    </xf>
    <xf numFmtId="1" fontId="2" fillId="0" borderId="0" xfId="3" applyNumberFormat="1" applyFont="1" applyAlignment="1" applyProtection="1">
      <alignment horizontal="left" vertical="top"/>
    </xf>
    <xf numFmtId="1" fontId="2" fillId="0" borderId="0" xfId="3" applyNumberFormat="1" applyFont="1" applyAlignment="1" applyProtection="1">
      <alignment horizontal="right" vertical="top"/>
    </xf>
    <xf numFmtId="0" fontId="3" fillId="0" borderId="0" xfId="3" applyFont="1" applyAlignment="1" applyProtection="1">
      <alignment horizontal="right" vertical="top" wrapText="1"/>
    </xf>
    <xf numFmtId="4" fontId="2" fillId="0" borderId="0" xfId="3" applyNumberFormat="1" applyFont="1" applyAlignment="1" applyProtection="1">
      <alignment horizontal="right"/>
    </xf>
    <xf numFmtId="0" fontId="2" fillId="0" borderId="0" xfId="3" applyFont="1" applyAlignment="1" applyProtection="1">
      <alignment horizontal="center"/>
    </xf>
    <xf numFmtId="4" fontId="2" fillId="0" borderId="0" xfId="3" applyNumberFormat="1" applyFont="1" applyAlignment="1" applyProtection="1">
      <alignment horizontal="center"/>
    </xf>
    <xf numFmtId="164" fontId="2" fillId="0" borderId="0" xfId="3" applyNumberFormat="1" applyFont="1" applyProtection="1"/>
    <xf numFmtId="0" fontId="2" fillId="0" borderId="0" xfId="3" applyFont="1" applyProtection="1"/>
    <xf numFmtId="1" fontId="3" fillId="0" borderId="0" xfId="3" applyNumberFormat="1" applyFont="1" applyAlignment="1" applyProtection="1">
      <alignment horizontal="left" vertical="top"/>
    </xf>
    <xf numFmtId="164" fontId="2" fillId="0" borderId="1" xfId="0" applyNumberFormat="1" applyFont="1" applyBorder="1" applyAlignment="1" applyProtection="1">
      <alignment horizontal="center" vertical="center"/>
    </xf>
    <xf numFmtId="0" fontId="3" fillId="0" borderId="0" xfId="3" applyFont="1" applyAlignment="1" applyProtection="1">
      <alignment horizontal="justify" vertical="top" wrapText="1"/>
    </xf>
    <xf numFmtId="1" fontId="2" fillId="0" borderId="0" xfId="0" applyNumberFormat="1" applyFont="1" applyAlignment="1" applyProtection="1">
      <alignment horizontal="left" vertical="top"/>
    </xf>
    <xf numFmtId="1" fontId="2" fillId="0" borderId="0" xfId="0" applyNumberFormat="1" applyFont="1" applyAlignment="1" applyProtection="1">
      <alignment horizontal="right" vertical="top" wrapText="1"/>
    </xf>
    <xf numFmtId="0" fontId="2" fillId="0" borderId="0" xfId="0" applyFont="1" applyAlignment="1" applyProtection="1">
      <alignment horizontal="justify" vertical="top" wrapText="1"/>
    </xf>
    <xf numFmtId="4" fontId="2" fillId="0" borderId="0" xfId="0" applyNumberFormat="1" applyFont="1" applyAlignment="1" applyProtection="1">
      <alignment horizontal="right"/>
    </xf>
    <xf numFmtId="0" fontId="2" fillId="0" borderId="0" xfId="0" applyFont="1" applyAlignment="1" applyProtection="1">
      <alignment horizontal="center"/>
    </xf>
    <xf numFmtId="4" fontId="2" fillId="0" borderId="0" xfId="0" applyNumberFormat="1" applyFont="1" applyAlignment="1" applyProtection="1">
      <alignment horizontal="center"/>
    </xf>
    <xf numFmtId="164" fontId="2" fillId="0" borderId="0" xfId="0" applyNumberFormat="1" applyFont="1" applyProtection="1"/>
    <xf numFmtId="0" fontId="2" fillId="0" borderId="0" xfId="0" applyFont="1" applyProtection="1"/>
    <xf numFmtId="1" fontId="2" fillId="0" borderId="0" xfId="0" applyNumberFormat="1" applyFont="1" applyAlignment="1" applyProtection="1">
      <alignment horizontal="left" vertical="top" wrapText="1"/>
    </xf>
    <xf numFmtId="1" fontId="3" fillId="0" borderId="2" xfId="0" applyNumberFormat="1" applyFont="1" applyBorder="1" applyAlignment="1" applyProtection="1">
      <alignment horizontal="right" vertical="top"/>
    </xf>
    <xf numFmtId="0" fontId="3" fillId="0" borderId="3" xfId="0" applyFont="1" applyBorder="1" applyAlignment="1" applyProtection="1">
      <alignment horizontal="justify" vertical="center" wrapText="1"/>
    </xf>
    <xf numFmtId="4" fontId="3" fillId="0" borderId="3" xfId="0" applyNumberFormat="1" applyFont="1" applyBorder="1" applyAlignment="1" applyProtection="1">
      <alignment horizontal="right" wrapText="1"/>
    </xf>
    <xf numFmtId="0" fontId="3" fillId="0" borderId="3" xfId="0" applyFont="1" applyBorder="1" applyAlignment="1" applyProtection="1">
      <alignment wrapText="1"/>
    </xf>
    <xf numFmtId="4" fontId="3" fillId="0" borderId="3" xfId="0" applyNumberFormat="1" applyFont="1" applyBorder="1" applyAlignment="1" applyProtection="1">
      <alignment horizontal="center" wrapText="1"/>
    </xf>
    <xf numFmtId="0" fontId="2" fillId="0" borderId="0" xfId="0" applyFont="1" applyAlignment="1" applyProtection="1">
      <alignment vertical="center" wrapText="1"/>
    </xf>
    <xf numFmtId="1" fontId="2" fillId="0" borderId="4" xfId="0" applyNumberFormat="1" applyFont="1" applyBorder="1" applyAlignment="1" applyProtection="1">
      <alignment horizontal="right" vertical="top"/>
    </xf>
    <xf numFmtId="0" fontId="2" fillId="0" borderId="4" xfId="0" applyFont="1" applyBorder="1" applyAlignment="1" applyProtection="1">
      <alignment horizontal="justify" vertical="center" wrapText="1"/>
    </xf>
    <xf numFmtId="4" fontId="2" fillId="0" borderId="4" xfId="0" applyNumberFormat="1" applyFont="1" applyBorder="1" applyAlignment="1" applyProtection="1">
      <alignment horizontal="right" wrapText="1"/>
    </xf>
    <xf numFmtId="0" fontId="2" fillId="0" borderId="4" xfId="0" applyFont="1" applyBorder="1" applyAlignment="1" applyProtection="1">
      <alignment wrapText="1"/>
    </xf>
    <xf numFmtId="4" fontId="2" fillId="0" borderId="4" xfId="0" applyNumberFormat="1" applyFont="1" applyBorder="1" applyAlignment="1" applyProtection="1">
      <alignment horizontal="center" wrapText="1"/>
    </xf>
    <xf numFmtId="164" fontId="2" fillId="0" borderId="4" xfId="0" applyNumberFormat="1" applyFont="1" applyBorder="1" applyAlignment="1" applyProtection="1">
      <alignment vertical="center" wrapText="1"/>
    </xf>
    <xf numFmtId="1" fontId="3" fillId="2" borderId="3" xfId="0" applyNumberFormat="1" applyFont="1" applyFill="1" applyBorder="1" applyAlignment="1" applyProtection="1">
      <alignment horizontal="right" vertical="top"/>
    </xf>
    <xf numFmtId="0" fontId="3" fillId="2" borderId="3" xfId="0" applyFont="1" applyFill="1" applyBorder="1" applyAlignment="1" applyProtection="1">
      <alignment horizontal="justify" vertical="center" wrapText="1"/>
    </xf>
    <xf numFmtId="4" fontId="3" fillId="2" borderId="3" xfId="0" applyNumberFormat="1" applyFont="1" applyFill="1" applyBorder="1" applyAlignment="1" applyProtection="1">
      <alignment horizontal="right" wrapText="1"/>
    </xf>
    <xf numFmtId="0" fontId="3" fillId="2" borderId="3" xfId="0" applyFont="1" applyFill="1" applyBorder="1" applyAlignment="1" applyProtection="1">
      <alignment wrapText="1"/>
    </xf>
    <xf numFmtId="4" fontId="3" fillId="2" borderId="3" xfId="0" applyNumberFormat="1" applyFont="1" applyFill="1" applyBorder="1" applyAlignment="1" applyProtection="1">
      <alignment horizontal="center" wrapText="1"/>
    </xf>
    <xf numFmtId="164" fontId="3" fillId="2" borderId="3" xfId="0" applyNumberFormat="1" applyFont="1" applyFill="1" applyBorder="1" applyAlignment="1" applyProtection="1">
      <alignment vertical="center" wrapText="1"/>
    </xf>
    <xf numFmtId="1" fontId="2" fillId="3" borderId="0" xfId="3" applyNumberFormat="1" applyFont="1" applyFill="1" applyAlignment="1" applyProtection="1">
      <alignment horizontal="right" vertical="top"/>
    </xf>
    <xf numFmtId="0" fontId="2" fillId="0" borderId="0" xfId="3" applyFont="1" applyAlignment="1" applyProtection="1">
      <alignment horizontal="left" vertical="center" wrapText="1"/>
    </xf>
    <xf numFmtId="164" fontId="2" fillId="0" borderId="0" xfId="3" applyNumberFormat="1" applyFont="1" applyAlignment="1" applyProtection="1">
      <alignment vertical="center"/>
    </xf>
    <xf numFmtId="1" fontId="2" fillId="4" borderId="5" xfId="3" applyNumberFormat="1" applyFont="1" applyFill="1" applyBorder="1" applyAlignment="1" applyProtection="1">
      <alignment horizontal="right" vertical="top"/>
    </xf>
    <xf numFmtId="0" fontId="3" fillId="4" borderId="5" xfId="3" applyFont="1" applyFill="1" applyBorder="1" applyAlignment="1" applyProtection="1">
      <alignment horizontal="left" vertical="center" wrapText="1"/>
    </xf>
    <xf numFmtId="4" fontId="2" fillId="4" borderId="5" xfId="3" applyNumberFormat="1" applyFont="1" applyFill="1" applyBorder="1" applyAlignment="1" applyProtection="1">
      <alignment horizontal="right"/>
    </xf>
    <xf numFmtId="0" fontId="2" fillId="4" borderId="5" xfId="3" applyFont="1" applyFill="1" applyBorder="1" applyProtection="1"/>
    <xf numFmtId="4" fontId="2" fillId="4" borderId="5" xfId="3" applyNumberFormat="1" applyFont="1" applyFill="1" applyBorder="1" applyAlignment="1" applyProtection="1">
      <alignment horizontal="center"/>
    </xf>
    <xf numFmtId="164" fontId="3" fillId="4" borderId="5" xfId="0" applyNumberFormat="1" applyFont="1" applyFill="1" applyBorder="1" applyAlignment="1" applyProtection="1">
      <alignment vertical="center"/>
    </xf>
    <xf numFmtId="164" fontId="2" fillId="0" borderId="0" xfId="0" applyNumberFormat="1" applyFont="1" applyAlignment="1" applyProtection="1">
      <alignment vertical="center" wrapText="1"/>
    </xf>
    <xf numFmtId="0" fontId="3" fillId="0" borderId="0" xfId="3" applyFont="1" applyAlignment="1" applyProtection="1">
      <alignment horizontal="left" vertical="center" wrapText="1"/>
    </xf>
    <xf numFmtId="164" fontId="3" fillId="0" borderId="0" xfId="0" applyNumberFormat="1" applyFont="1" applyAlignment="1" applyProtection="1">
      <alignment vertical="center"/>
    </xf>
    <xf numFmtId="1" fontId="2" fillId="0" borderId="6" xfId="3" applyNumberFormat="1" applyFont="1" applyBorder="1" applyAlignment="1" applyProtection="1">
      <alignment horizontal="right" vertical="top"/>
    </xf>
    <xf numFmtId="0" fontId="3" fillId="0" borderId="6" xfId="3" applyFont="1" applyBorder="1" applyAlignment="1" applyProtection="1">
      <alignment horizontal="left" vertical="center" wrapText="1"/>
    </xf>
    <xf numFmtId="4" fontId="2" fillId="0" borderId="6" xfId="3" applyNumberFormat="1" applyFont="1" applyBorder="1" applyAlignment="1" applyProtection="1">
      <alignment horizontal="right"/>
    </xf>
    <xf numFmtId="0" fontId="2" fillId="0" borderId="6" xfId="3" applyFont="1" applyBorder="1" applyProtection="1"/>
    <xf numFmtId="4" fontId="2" fillId="0" borderId="6" xfId="3" applyNumberFormat="1" applyFont="1" applyBorder="1" applyAlignment="1" applyProtection="1">
      <alignment horizontal="center"/>
    </xf>
    <xf numFmtId="164" fontId="3" fillId="0" borderId="6" xfId="0" applyNumberFormat="1" applyFont="1" applyBorder="1" applyAlignment="1" applyProtection="1">
      <alignment vertical="center"/>
    </xf>
    <xf numFmtId="4" fontId="3" fillId="0" borderId="0" xfId="3" applyNumberFormat="1" applyFont="1" applyAlignment="1" applyProtection="1">
      <alignment horizontal="right"/>
    </xf>
    <xf numFmtId="0" fontId="3" fillId="0" borderId="0" xfId="3" applyFont="1" applyProtection="1"/>
    <xf numFmtId="4" fontId="3" fillId="0" borderId="0" xfId="3" applyNumberFormat="1" applyFont="1" applyAlignment="1" applyProtection="1">
      <alignment horizontal="center"/>
    </xf>
    <xf numFmtId="1" fontId="3" fillId="2" borderId="5" xfId="3" applyNumberFormat="1" applyFont="1" applyFill="1" applyBorder="1" applyAlignment="1" applyProtection="1">
      <alignment horizontal="right" vertical="top"/>
    </xf>
    <xf numFmtId="1" fontId="3" fillId="2" borderId="5" xfId="3" applyNumberFormat="1" applyFont="1" applyFill="1" applyBorder="1" applyProtection="1"/>
    <xf numFmtId="9" fontId="3" fillId="2" borderId="5" xfId="2" applyFont="1" applyFill="1" applyBorder="1" applyAlignment="1" applyProtection="1"/>
    <xf numFmtId="4" fontId="3" fillId="2" borderId="5" xfId="3" applyNumberFormat="1" applyFont="1" applyFill="1" applyBorder="1" applyProtection="1"/>
    <xf numFmtId="164" fontId="3" fillId="2" borderId="5" xfId="0" applyNumberFormat="1" applyFont="1" applyFill="1" applyBorder="1" applyAlignment="1" applyProtection="1">
      <alignment vertical="center"/>
    </xf>
    <xf numFmtId="1" fontId="3" fillId="0" borderId="0" xfId="3" applyNumberFormat="1" applyFont="1" applyAlignment="1" applyProtection="1">
      <alignment horizontal="right" vertical="top"/>
    </xf>
    <xf numFmtId="1" fontId="3" fillId="0" borderId="0" xfId="3" applyNumberFormat="1" applyFont="1" applyProtection="1"/>
    <xf numFmtId="9" fontId="3" fillId="0" borderId="0" xfId="2" applyFont="1" applyFill="1" applyBorder="1" applyAlignment="1" applyProtection="1"/>
    <xf numFmtId="4" fontId="3" fillId="0" borderId="0" xfId="3" applyNumberFormat="1" applyFont="1" applyProtection="1"/>
    <xf numFmtId="1" fontId="3" fillId="2" borderId="3" xfId="0" applyNumberFormat="1" applyFont="1" applyFill="1" applyBorder="1" applyAlignment="1" applyProtection="1">
      <alignment horizontal="left" vertical="top"/>
    </xf>
    <xf numFmtId="4" fontId="3" fillId="2" borderId="3" xfId="0" applyNumberFormat="1" applyFont="1" applyFill="1" applyBorder="1" applyAlignment="1" applyProtection="1">
      <alignment horizontal="right" vertical="top" wrapText="1"/>
    </xf>
    <xf numFmtId="0" fontId="2" fillId="0" borderId="0" xfId="0" applyFont="1" applyAlignment="1" applyProtection="1">
      <alignment horizontal="justify" vertical="center" wrapText="1"/>
    </xf>
    <xf numFmtId="4" fontId="2" fillId="0" borderId="0" xfId="0" applyNumberFormat="1" applyFont="1" applyAlignment="1" applyProtection="1">
      <alignment horizontal="right" wrapText="1"/>
    </xf>
    <xf numFmtId="0" fontId="2" fillId="0" borderId="0" xfId="0" applyFont="1" applyAlignment="1" applyProtection="1">
      <alignment horizontal="center" wrapText="1"/>
    </xf>
    <xf numFmtId="4" fontId="2" fillId="0" borderId="0" xfId="0" applyNumberFormat="1" applyFont="1" applyAlignment="1" applyProtection="1">
      <alignment horizontal="center" wrapText="1"/>
    </xf>
    <xf numFmtId="1" fontId="2" fillId="0" borderId="3" xfId="0" applyNumberFormat="1" applyFont="1" applyBorder="1" applyAlignment="1" applyProtection="1">
      <alignment horizontal="left" vertical="top"/>
    </xf>
    <xf numFmtId="1" fontId="2" fillId="0" borderId="3" xfId="0" applyNumberFormat="1" applyFont="1" applyBorder="1" applyAlignment="1" applyProtection="1">
      <alignment horizontal="right" vertical="top"/>
    </xf>
    <xf numFmtId="0" fontId="2" fillId="0" borderId="3" xfId="0" applyFont="1" applyBorder="1" applyAlignment="1" applyProtection="1">
      <alignment horizontal="justify" vertical="center" wrapText="1"/>
    </xf>
    <xf numFmtId="4" fontId="2" fillId="0" borderId="3" xfId="0" applyNumberFormat="1" applyFont="1" applyBorder="1" applyAlignment="1" applyProtection="1">
      <alignment horizontal="right" wrapText="1"/>
    </xf>
    <xf numFmtId="0" fontId="2" fillId="0" borderId="3" xfId="0" applyFont="1" applyBorder="1" applyAlignment="1" applyProtection="1">
      <alignment wrapText="1"/>
    </xf>
    <xf numFmtId="4" fontId="2" fillId="0" borderId="3" xfId="0" applyNumberFormat="1" applyFont="1" applyBorder="1" applyAlignment="1" applyProtection="1">
      <alignment horizontal="center" wrapText="1"/>
    </xf>
    <xf numFmtId="164" fontId="2" fillId="0" borderId="3" xfId="0" applyNumberFormat="1" applyFont="1" applyBorder="1" applyAlignment="1" applyProtection="1">
      <alignment vertical="center" wrapText="1"/>
    </xf>
    <xf numFmtId="1" fontId="2" fillId="0" borderId="6" xfId="0" applyNumberFormat="1" applyFont="1" applyBorder="1" applyAlignment="1" applyProtection="1">
      <alignment horizontal="right" vertical="top"/>
    </xf>
    <xf numFmtId="0" fontId="2" fillId="0" borderId="6" xfId="0" applyFont="1" applyBorder="1" applyAlignment="1" applyProtection="1">
      <alignment horizontal="justify" vertical="center" wrapText="1"/>
    </xf>
    <xf numFmtId="4" fontId="2" fillId="0" borderId="6" xfId="0" applyNumberFormat="1" applyFont="1" applyBorder="1" applyAlignment="1" applyProtection="1">
      <alignment horizontal="right" wrapText="1"/>
    </xf>
    <xf numFmtId="0" fontId="2" fillId="0" borderId="6" xfId="0" applyFont="1" applyBorder="1" applyAlignment="1" applyProtection="1">
      <alignment wrapText="1"/>
    </xf>
    <xf numFmtId="4" fontId="2" fillId="0" borderId="6" xfId="0" applyNumberFormat="1" applyFont="1" applyBorder="1" applyAlignment="1" applyProtection="1">
      <alignment horizontal="center" wrapText="1"/>
    </xf>
    <xf numFmtId="164" fontId="2" fillId="0" borderId="6" xfId="0" applyNumberFormat="1" applyFont="1" applyBorder="1" applyAlignment="1" applyProtection="1">
      <alignment vertical="center" wrapText="1"/>
    </xf>
    <xf numFmtId="1" fontId="2" fillId="0" borderId="7" xfId="0" applyNumberFormat="1" applyFont="1" applyBorder="1" applyAlignment="1" applyProtection="1">
      <alignment horizontal="right" vertical="top" wrapText="1"/>
    </xf>
    <xf numFmtId="39" fontId="2" fillId="0" borderId="7" xfId="0" applyNumberFormat="1" applyFont="1" applyBorder="1" applyAlignment="1" applyProtection="1">
      <alignment horizontal="center" vertical="center" wrapText="1"/>
    </xf>
    <xf numFmtId="4" fontId="2" fillId="0" borderId="7" xfId="0" applyNumberFormat="1" applyFont="1" applyBorder="1" applyAlignment="1" applyProtection="1">
      <alignment horizontal="right"/>
    </xf>
    <xf numFmtId="0" fontId="2" fillId="0" borderId="7" xfId="0" applyFont="1" applyBorder="1" applyAlignment="1" applyProtection="1">
      <alignment horizontal="center" wrapText="1"/>
    </xf>
    <xf numFmtId="4" fontId="2" fillId="0" borderId="7" xfId="0" applyNumberFormat="1" applyFont="1" applyBorder="1" applyAlignment="1" applyProtection="1">
      <alignment horizontal="center" wrapText="1"/>
    </xf>
    <xf numFmtId="164" fontId="2" fillId="0" borderId="7" xfId="0" applyNumberFormat="1" applyFont="1" applyBorder="1" applyAlignment="1" applyProtection="1">
      <alignment horizontal="center" vertical="center"/>
    </xf>
    <xf numFmtId="1" fontId="2" fillId="0" borderId="8" xfId="0" applyNumberFormat="1" applyFont="1" applyBorder="1" applyAlignment="1" applyProtection="1">
      <alignment horizontal="right" vertical="top" wrapText="1"/>
    </xf>
    <xf numFmtId="39" fontId="2" fillId="0" borderId="8" xfId="0" applyNumberFormat="1" applyFont="1" applyBorder="1" applyAlignment="1" applyProtection="1">
      <alignment horizontal="center" vertical="center" wrapText="1"/>
    </xf>
    <xf numFmtId="4" fontId="2" fillId="0" borderId="8" xfId="0" applyNumberFormat="1" applyFont="1" applyBorder="1" applyAlignment="1" applyProtection="1">
      <alignment horizontal="right"/>
    </xf>
    <xf numFmtId="0" fontId="2" fillId="0" borderId="8" xfId="0" applyFont="1" applyBorder="1" applyAlignment="1" applyProtection="1">
      <alignment horizontal="center" wrapText="1"/>
    </xf>
    <xf numFmtId="4" fontId="2" fillId="0" borderId="8" xfId="0" applyNumberFormat="1" applyFont="1" applyBorder="1" applyAlignment="1" applyProtection="1">
      <alignment horizontal="center" wrapText="1"/>
    </xf>
    <xf numFmtId="164" fontId="2" fillId="0" borderId="8" xfId="0" applyNumberFormat="1" applyFont="1" applyBorder="1" applyAlignment="1" applyProtection="1">
      <alignment horizontal="center" vertical="center"/>
    </xf>
    <xf numFmtId="1" fontId="2" fillId="0" borderId="0" xfId="0" applyNumberFormat="1" applyFont="1" applyAlignment="1" applyProtection="1">
      <alignment horizontal="right" vertical="top"/>
    </xf>
    <xf numFmtId="1" fontId="3" fillId="0" borderId="0" xfId="0" applyNumberFormat="1" applyFont="1" applyAlignment="1" applyProtection="1">
      <alignment horizontal="right" vertical="top"/>
    </xf>
    <xf numFmtId="0" fontId="3" fillId="0" borderId="0" xfId="0" applyFont="1" applyAlignment="1" applyProtection="1">
      <alignment horizontal="justify" vertical="center" wrapText="1"/>
    </xf>
    <xf numFmtId="4" fontId="3" fillId="0" borderId="0" xfId="0" applyNumberFormat="1" applyFont="1" applyAlignment="1" applyProtection="1">
      <alignment horizontal="right" wrapText="1"/>
    </xf>
    <xf numFmtId="0" fontId="3" fillId="0" borderId="0" xfId="0" applyFont="1" applyAlignment="1" applyProtection="1">
      <alignment horizontal="center" wrapText="1"/>
    </xf>
    <xf numFmtId="0" fontId="2" fillId="0" borderId="0" xfId="0" applyFont="1" applyAlignment="1" applyProtection="1">
      <alignment horizontal="center" vertical="center" wrapText="1"/>
    </xf>
    <xf numFmtId="0" fontId="2" fillId="0" borderId="0" xfId="0" applyFont="1" applyAlignment="1" applyProtection="1">
      <alignment horizontal="left" wrapText="1"/>
    </xf>
    <xf numFmtId="164" fontId="2" fillId="0" borderId="0" xfId="0" applyNumberFormat="1" applyFont="1" applyAlignment="1" applyProtection="1">
      <alignment horizontal="left" vertical="top" wrapText="1"/>
    </xf>
    <xf numFmtId="1" fontId="3" fillId="0" borderId="0" xfId="0" applyNumberFormat="1" applyFont="1" applyAlignment="1" applyProtection="1">
      <alignment horizontal="right" vertical="top" wrapText="1"/>
    </xf>
    <xf numFmtId="1" fontId="2" fillId="0" borderId="4" xfId="0" applyNumberFormat="1" applyFont="1" applyBorder="1" applyAlignment="1" applyProtection="1">
      <alignment horizontal="right" vertical="top" wrapText="1"/>
    </xf>
    <xf numFmtId="0" fontId="2" fillId="0" borderId="4" xfId="0" applyFont="1" applyBorder="1" applyAlignment="1" applyProtection="1">
      <alignment horizontal="left" vertical="center" wrapText="1"/>
    </xf>
    <xf numFmtId="0" fontId="2" fillId="0" borderId="4" xfId="0" applyFont="1" applyBorder="1" applyAlignment="1" applyProtection="1">
      <alignment horizontal="left" wrapText="1"/>
    </xf>
    <xf numFmtId="4" fontId="2" fillId="0" borderId="4" xfId="0" applyNumberFormat="1" applyFont="1" applyBorder="1" applyAlignment="1" applyProtection="1">
      <alignment horizontal="center"/>
    </xf>
    <xf numFmtId="164" fontId="2" fillId="0" borderId="4" xfId="0" applyNumberFormat="1" applyFont="1" applyBorder="1" applyProtection="1"/>
    <xf numFmtId="0" fontId="3" fillId="0" borderId="0" xfId="0" applyFont="1" applyAlignment="1" applyProtection="1">
      <alignment horizontal="justify" vertical="top" wrapText="1"/>
    </xf>
    <xf numFmtId="4" fontId="3" fillId="0" borderId="0" xfId="0" applyNumberFormat="1" applyFont="1" applyAlignment="1" applyProtection="1">
      <alignment horizontal="right"/>
    </xf>
    <xf numFmtId="0" fontId="3" fillId="0" borderId="0" xfId="0" applyFont="1" applyAlignment="1" applyProtection="1">
      <alignment horizontal="center"/>
    </xf>
    <xf numFmtId="4" fontId="2" fillId="0" borderId="4" xfId="0" applyNumberFormat="1" applyFont="1" applyBorder="1" applyAlignment="1" applyProtection="1">
      <alignment horizontal="right"/>
    </xf>
    <xf numFmtId="0" fontId="2" fillId="0" borderId="4" xfId="0" applyFont="1" applyBorder="1" applyAlignment="1" applyProtection="1">
      <alignment horizontal="center"/>
    </xf>
    <xf numFmtId="1" fontId="3" fillId="4" borderId="5" xfId="0" applyNumberFormat="1" applyFont="1" applyFill="1" applyBorder="1" applyAlignment="1" applyProtection="1">
      <alignment horizontal="left" vertical="top" wrapText="1"/>
    </xf>
    <xf numFmtId="1" fontId="3" fillId="4" borderId="5" xfId="0" applyNumberFormat="1" applyFont="1" applyFill="1" applyBorder="1" applyAlignment="1" applyProtection="1">
      <alignment horizontal="right" vertical="top" wrapText="1"/>
    </xf>
    <xf numFmtId="0" fontId="3" fillId="4" borderId="5" xfId="0" applyFont="1" applyFill="1" applyBorder="1" applyAlignment="1" applyProtection="1">
      <alignment horizontal="justify" vertical="center" wrapText="1"/>
    </xf>
    <xf numFmtId="4" fontId="3" fillId="4" borderId="5" xfId="0" applyNumberFormat="1" applyFont="1" applyFill="1" applyBorder="1" applyAlignment="1" applyProtection="1">
      <alignment horizontal="right" wrapText="1"/>
    </xf>
    <xf numFmtId="0" fontId="3" fillId="4" borderId="5" xfId="0" applyFont="1" applyFill="1" applyBorder="1" applyAlignment="1" applyProtection="1">
      <alignment horizontal="center" wrapText="1"/>
    </xf>
    <xf numFmtId="4" fontId="3" fillId="4" borderId="5" xfId="0" applyNumberFormat="1" applyFont="1" applyFill="1" applyBorder="1" applyAlignment="1" applyProtection="1">
      <alignment horizontal="center" wrapText="1"/>
    </xf>
    <xf numFmtId="164" fontId="3" fillId="4" borderId="5" xfId="0" applyNumberFormat="1" applyFont="1" applyFill="1" applyBorder="1" applyAlignment="1" applyProtection="1">
      <alignment vertical="center" wrapText="1"/>
    </xf>
    <xf numFmtId="1" fontId="3" fillId="0" borderId="3" xfId="0" applyNumberFormat="1" applyFont="1" applyBorder="1" applyAlignment="1" applyProtection="1">
      <alignment horizontal="left" vertical="top"/>
    </xf>
    <xf numFmtId="1" fontId="3" fillId="0" borderId="3" xfId="0" applyNumberFormat="1" applyFont="1" applyBorder="1" applyAlignment="1" applyProtection="1">
      <alignment horizontal="right" vertical="top"/>
    </xf>
    <xf numFmtId="164" fontId="3" fillId="0" borderId="3" xfId="0" applyNumberFormat="1" applyFont="1" applyBorder="1" applyAlignment="1" applyProtection="1">
      <alignment vertical="center" wrapText="1"/>
    </xf>
    <xf numFmtId="1" fontId="3" fillId="0" borderId="0" xfId="0" applyNumberFormat="1" applyFont="1" applyAlignment="1" applyProtection="1">
      <alignment horizontal="left" vertical="top"/>
    </xf>
    <xf numFmtId="1" fontId="3" fillId="0" borderId="6" xfId="0" applyNumberFormat="1" applyFont="1" applyBorder="1" applyAlignment="1" applyProtection="1">
      <alignment horizontal="right" vertical="top"/>
    </xf>
    <xf numFmtId="0" fontId="3" fillId="0" borderId="6" xfId="0" applyFont="1" applyBorder="1" applyAlignment="1" applyProtection="1">
      <alignment horizontal="justify" vertical="center" wrapText="1"/>
    </xf>
    <xf numFmtId="4" fontId="3" fillId="0" borderId="6" xfId="0" applyNumberFormat="1" applyFont="1" applyBorder="1" applyAlignment="1" applyProtection="1">
      <alignment horizontal="right" wrapText="1"/>
    </xf>
    <xf numFmtId="0" fontId="3" fillId="0" borderId="6" xfId="0" applyFont="1" applyBorder="1" applyAlignment="1" applyProtection="1">
      <alignment wrapText="1"/>
    </xf>
    <xf numFmtId="164" fontId="3" fillId="0" borderId="6" xfId="0" applyNumberFormat="1" applyFont="1" applyBorder="1" applyAlignment="1" applyProtection="1">
      <alignment vertical="center" wrapText="1"/>
    </xf>
    <xf numFmtId="0" fontId="2" fillId="0" borderId="0" xfId="0" applyFont="1" applyAlignment="1" applyProtection="1">
      <alignment horizontal="right" vertical="top" wrapText="1"/>
    </xf>
    <xf numFmtId="0" fontId="3" fillId="0" borderId="0" xfId="0" applyFont="1" applyAlignment="1" applyProtection="1">
      <alignment horizontal="right" vertical="top" wrapText="1"/>
    </xf>
    <xf numFmtId="4" fontId="2" fillId="0" borderId="0" xfId="0" applyNumberFormat="1" applyFont="1" applyAlignment="1" applyProtection="1">
      <alignment horizontal="left"/>
    </xf>
    <xf numFmtId="0" fontId="2" fillId="0" borderId="0" xfId="0" applyFont="1" applyAlignment="1" applyProtection="1">
      <alignment horizontal="left"/>
    </xf>
    <xf numFmtId="0" fontId="2" fillId="0" borderId="4" xfId="0" applyFont="1" applyBorder="1" applyAlignment="1" applyProtection="1">
      <alignment horizontal="justify" vertical="top" wrapText="1"/>
    </xf>
    <xf numFmtId="0" fontId="2" fillId="0" borderId="0" xfId="0" applyFont="1" applyAlignment="1" applyProtection="1">
      <alignment horizontal="left" vertical="top"/>
    </xf>
    <xf numFmtId="0" fontId="2" fillId="0" borderId="0" xfId="0" applyFont="1" applyAlignment="1" applyProtection="1">
      <alignment horizontal="right" vertical="top"/>
    </xf>
    <xf numFmtId="4" fontId="2" fillId="0" borderId="0" xfId="0" applyNumberFormat="1" applyFont="1" applyProtection="1"/>
    <xf numFmtId="0" fontId="2" fillId="0" borderId="0" xfId="0" applyFont="1" applyAlignment="1" applyProtection="1">
      <alignment wrapText="1"/>
    </xf>
    <xf numFmtId="4" fontId="3" fillId="2" borderId="3" xfId="0" applyNumberFormat="1" applyFont="1" applyFill="1" applyBorder="1" applyAlignment="1" applyProtection="1">
      <alignment horizontal="right" vertical="top"/>
    </xf>
    <xf numFmtId="0" fontId="3" fillId="2" borderId="3" xfId="0" applyFont="1" applyFill="1" applyBorder="1" applyAlignment="1" applyProtection="1">
      <alignment horizontal="justify" vertical="top" wrapText="1"/>
    </xf>
    <xf numFmtId="0" fontId="2" fillId="2" borderId="3" xfId="0" applyFont="1" applyFill="1" applyBorder="1" applyAlignment="1" applyProtection="1">
      <alignment horizontal="justify" vertical="top" wrapText="1"/>
    </xf>
    <xf numFmtId="4" fontId="2" fillId="2" borderId="3" xfId="0" applyNumberFormat="1" applyFont="1" applyFill="1" applyBorder="1" applyAlignment="1" applyProtection="1">
      <alignment horizontal="right"/>
    </xf>
    <xf numFmtId="0" fontId="2" fillId="2" borderId="3" xfId="0" applyFont="1" applyFill="1" applyBorder="1" applyAlignment="1" applyProtection="1">
      <alignment horizontal="center"/>
    </xf>
    <xf numFmtId="164" fontId="2" fillId="2" borderId="3" xfId="0" applyNumberFormat="1" applyFont="1" applyFill="1" applyBorder="1" applyProtection="1"/>
    <xf numFmtId="0" fontId="3" fillId="0" borderId="3" xfId="0" applyFont="1" applyBorder="1" applyAlignment="1" applyProtection="1">
      <alignment horizontal="justify" vertical="top" wrapText="1"/>
    </xf>
    <xf numFmtId="4" fontId="3" fillId="0" borderId="3" xfId="0" applyNumberFormat="1" applyFont="1" applyBorder="1" applyAlignment="1" applyProtection="1">
      <alignment horizontal="right"/>
    </xf>
    <xf numFmtId="0" fontId="3" fillId="0" borderId="3" xfId="0" applyFont="1" applyBorder="1" applyAlignment="1" applyProtection="1">
      <alignment horizontal="center"/>
    </xf>
    <xf numFmtId="164" fontId="3" fillId="0" borderId="3" xfId="0" applyNumberFormat="1" applyFont="1" applyBorder="1" applyProtection="1"/>
    <xf numFmtId="0" fontId="2" fillId="0" borderId="0" xfId="3" applyFont="1" applyAlignment="1" applyProtection="1">
      <alignment horizontal="justify" vertical="top" wrapText="1"/>
    </xf>
    <xf numFmtId="0" fontId="2" fillId="0" borderId="0" xfId="0" applyFont="1" applyAlignment="1" applyProtection="1">
      <alignment vertical="top"/>
    </xf>
    <xf numFmtId="0" fontId="2" fillId="0" borderId="0" xfId="0" applyFont="1" applyAlignment="1" applyProtection="1">
      <alignment vertical="top" wrapText="1"/>
    </xf>
    <xf numFmtId="2" fontId="2" fillId="0" borderId="0" xfId="0" applyNumberFormat="1" applyFont="1" applyAlignment="1" applyProtection="1">
      <alignment horizontal="center"/>
    </xf>
    <xf numFmtId="0" fontId="2" fillId="0" borderId="0" xfId="0" applyFont="1" applyAlignment="1" applyProtection="1">
      <alignment horizontal="right"/>
    </xf>
    <xf numFmtId="0" fontId="2" fillId="0" borderId="0" xfId="0" applyFont="1" applyAlignment="1" applyProtection="1">
      <alignment horizontal="justify" vertical="top"/>
    </xf>
    <xf numFmtId="2" fontId="2" fillId="0" borderId="0" xfId="0" applyNumberFormat="1" applyFont="1" applyProtection="1"/>
    <xf numFmtId="1" fontId="2" fillId="0" borderId="0" xfId="0" applyNumberFormat="1" applyFont="1" applyProtection="1"/>
    <xf numFmtId="49" fontId="2" fillId="0" borderId="0" xfId="0" applyNumberFormat="1" applyFont="1" applyAlignment="1" applyProtection="1">
      <alignment horizontal="right" vertical="top"/>
    </xf>
    <xf numFmtId="4" fontId="2" fillId="0" borderId="0" xfId="0" applyNumberFormat="1" applyFont="1" applyAlignment="1" applyProtection="1">
      <alignment wrapText="1"/>
    </xf>
    <xf numFmtId="4" fontId="2" fillId="0" borderId="0" xfId="0" applyNumberFormat="1" applyFont="1" applyFill="1" applyAlignment="1" applyProtection="1">
      <alignment horizontal="center"/>
    </xf>
    <xf numFmtId="165" fontId="2" fillId="0" borderId="0" xfId="1" applyNumberFormat="1" applyFont="1" applyFill="1" applyBorder="1" applyAlignment="1" applyProtection="1">
      <alignment horizontal="right"/>
      <protection locked="0"/>
    </xf>
    <xf numFmtId="4" fontId="2" fillId="0" borderId="0" xfId="3" applyNumberFormat="1" applyFont="1" applyAlignment="1" applyProtection="1">
      <alignment horizontal="center"/>
      <protection locked="0"/>
    </xf>
    <xf numFmtId="1" fontId="3" fillId="0" borderId="0" xfId="0" applyNumberFormat="1" applyFont="1" applyFill="1" applyBorder="1" applyAlignment="1" applyProtection="1">
      <alignment horizontal="right" vertical="top"/>
    </xf>
    <xf numFmtId="0" fontId="3" fillId="0" borderId="0" xfId="0" applyFont="1" applyFill="1" applyBorder="1" applyAlignment="1" applyProtection="1">
      <alignment horizontal="justify" vertical="top" wrapText="1"/>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center"/>
    </xf>
    <xf numFmtId="4" fontId="3" fillId="0" borderId="0" xfId="0" applyNumberFormat="1" applyFont="1" applyFill="1" applyBorder="1" applyAlignment="1" applyProtection="1">
      <alignment horizontal="center"/>
    </xf>
    <xf numFmtId="164" fontId="3" fillId="0" borderId="0" xfId="0" applyNumberFormat="1" applyFont="1" applyFill="1" applyBorder="1" applyProtection="1"/>
    <xf numFmtId="0" fontId="6" fillId="0" borderId="0" xfId="0" applyFont="1" applyAlignment="1" applyProtection="1">
      <alignment horizontal="justify" vertical="top" wrapText="1"/>
    </xf>
    <xf numFmtId="1" fontId="6" fillId="0" borderId="0" xfId="0" applyNumberFormat="1" applyFont="1" applyAlignment="1" applyProtection="1">
      <alignment vertical="top"/>
    </xf>
    <xf numFmtId="0" fontId="8" fillId="0" borderId="0" xfId="0" applyFont="1" applyAlignment="1" applyProtection="1">
      <alignment horizontal="right" vertical="top" wrapText="1"/>
    </xf>
    <xf numFmtId="0" fontId="8" fillId="0" borderId="0" xfId="0" applyFont="1" applyAlignment="1" applyProtection="1">
      <alignment horizontal="justify" vertical="top" wrapText="1"/>
    </xf>
    <xf numFmtId="4" fontId="6" fillId="0" borderId="0" xfId="0" applyNumberFormat="1" applyFont="1" applyAlignment="1" applyProtection="1">
      <alignment horizontal="right"/>
    </xf>
    <xf numFmtId="0" fontId="6" fillId="0" borderId="0" xfId="0" applyFont="1" applyAlignment="1" applyProtection="1">
      <alignment horizontal="center"/>
    </xf>
    <xf numFmtId="4" fontId="6" fillId="0" borderId="0" xfId="0" applyNumberFormat="1" applyFont="1" applyAlignment="1" applyProtection="1">
      <alignment horizontal="center"/>
    </xf>
    <xf numFmtId="164" fontId="6" fillId="0" borderId="0" xfId="0" applyNumberFormat="1" applyFont="1" applyProtection="1"/>
    <xf numFmtId="0" fontId="6" fillId="0" borderId="0" xfId="0" applyFont="1" applyProtection="1"/>
    <xf numFmtId="1" fontId="6" fillId="0" borderId="0" xfId="0" applyNumberFormat="1" applyFont="1" applyAlignment="1" applyProtection="1">
      <alignment vertical="top" wrapText="1"/>
    </xf>
    <xf numFmtId="0" fontId="1" fillId="0" borderId="0" xfId="0" applyFont="1" applyProtection="1"/>
    <xf numFmtId="4" fontId="9" fillId="0" borderId="0" xfId="0" applyNumberFormat="1" applyFont="1" applyAlignment="1" applyProtection="1">
      <alignment horizontal="right"/>
    </xf>
    <xf numFmtId="0" fontId="9" fillId="0" borderId="0" xfId="0" applyFont="1" applyAlignment="1" applyProtection="1">
      <alignment horizontal="center"/>
    </xf>
    <xf numFmtId="164" fontId="9" fillId="0" borderId="0" xfId="0" applyNumberFormat="1" applyFont="1" applyProtection="1"/>
    <xf numFmtId="4" fontId="9" fillId="0" borderId="0" xfId="0" applyNumberFormat="1" applyFont="1" applyFill="1" applyAlignment="1" applyProtection="1">
      <alignment horizontal="center"/>
      <protection locked="0"/>
    </xf>
    <xf numFmtId="4" fontId="9" fillId="0" borderId="4" xfId="0" applyNumberFormat="1" applyFont="1" applyBorder="1" applyAlignment="1" applyProtection="1">
      <alignment horizontal="right"/>
    </xf>
    <xf numFmtId="0" fontId="9" fillId="0" borderId="4" xfId="0" applyFont="1" applyBorder="1" applyAlignment="1" applyProtection="1">
      <alignment horizontal="center"/>
    </xf>
    <xf numFmtId="4" fontId="2" fillId="0" borderId="0" xfId="0" applyNumberFormat="1" applyFont="1" applyFill="1" applyAlignment="1" applyProtection="1">
      <alignment horizontal="right"/>
    </xf>
    <xf numFmtId="0" fontId="2" fillId="0" borderId="0" xfId="0" applyFont="1" applyFill="1" applyAlignment="1" applyProtection="1">
      <alignment horizontal="center"/>
    </xf>
    <xf numFmtId="164" fontId="2" fillId="0" borderId="0" xfId="0" applyNumberFormat="1" applyFont="1" applyFill="1" applyProtection="1"/>
    <xf numFmtId="1" fontId="2" fillId="0" borderId="0" xfId="0" applyNumberFormat="1" applyFont="1" applyFill="1" applyAlignment="1" applyProtection="1">
      <alignment horizontal="left" vertical="top"/>
    </xf>
    <xf numFmtId="1" fontId="2" fillId="0" borderId="0" xfId="0" applyNumberFormat="1" applyFont="1" applyFill="1" applyAlignment="1" applyProtection="1">
      <alignment horizontal="right" vertical="top"/>
    </xf>
    <xf numFmtId="0" fontId="2" fillId="0" borderId="0" xfId="0" applyFont="1" applyFill="1" applyAlignment="1" applyProtection="1">
      <alignment horizontal="justify" vertical="top" wrapText="1"/>
    </xf>
    <xf numFmtId="4" fontId="2" fillId="0" borderId="0" xfId="0" applyNumberFormat="1" applyFont="1" applyFill="1" applyAlignment="1" applyProtection="1">
      <alignment horizontal="right" wrapText="1"/>
    </xf>
    <xf numFmtId="0" fontId="2" fillId="0" borderId="0" xfId="0" applyFont="1" applyFill="1" applyProtection="1"/>
    <xf numFmtId="0" fontId="2" fillId="0" borderId="0" xfId="0" applyFont="1" applyFill="1" applyAlignment="1" applyProtection="1">
      <alignment horizontal="center" wrapText="1"/>
    </xf>
    <xf numFmtId="4" fontId="2" fillId="0" borderId="0" xfId="0" applyNumberFormat="1" applyFont="1" applyFill="1" applyAlignment="1" applyProtection="1">
      <alignment horizontal="center" wrapText="1"/>
      <protection locked="0"/>
    </xf>
    <xf numFmtId="0" fontId="2" fillId="0" borderId="0" xfId="0" applyFont="1" applyFill="1" applyAlignment="1" applyProtection="1">
      <alignment horizontal="left" wrapText="1"/>
    </xf>
    <xf numFmtId="4" fontId="6" fillId="0" borderId="4" xfId="0" applyNumberFormat="1" applyFont="1" applyBorder="1" applyAlignment="1" applyProtection="1">
      <alignment horizontal="right"/>
    </xf>
    <xf numFmtId="0" fontId="6" fillId="0" borderId="4" xfId="0" applyFont="1" applyBorder="1" applyAlignment="1" applyProtection="1">
      <alignment horizontal="center"/>
    </xf>
    <xf numFmtId="0" fontId="2" fillId="0" borderId="0" xfId="0" applyFont="1" applyAlignment="1" applyProtection="1">
      <alignment horizontal="left" vertical="top" wrapText="1"/>
    </xf>
    <xf numFmtId="1" fontId="3" fillId="0" borderId="0" xfId="0" applyNumberFormat="1" applyFont="1" applyFill="1" applyBorder="1" applyAlignment="1" applyProtection="1">
      <alignment horizontal="left" vertical="top" wrapText="1"/>
    </xf>
    <xf numFmtId="1" fontId="3" fillId="0" borderId="0" xfId="0" applyNumberFormat="1" applyFont="1" applyFill="1" applyBorder="1" applyAlignment="1" applyProtection="1">
      <alignment horizontal="right" vertical="top" wrapText="1"/>
    </xf>
    <xf numFmtId="0" fontId="3" fillId="0" borderId="0" xfId="0" applyFont="1" applyFill="1" applyBorder="1" applyAlignment="1" applyProtection="1">
      <alignment horizontal="justify" vertical="center" wrapText="1"/>
    </xf>
    <xf numFmtId="4" fontId="3" fillId="0" borderId="0" xfId="0" applyNumberFormat="1" applyFont="1" applyFill="1" applyBorder="1" applyAlignment="1" applyProtection="1">
      <alignment horizontal="right" wrapText="1"/>
    </xf>
    <xf numFmtId="0" fontId="3" fillId="0" borderId="0" xfId="0" applyFont="1" applyFill="1" applyBorder="1" applyAlignment="1" applyProtection="1">
      <alignment horizontal="center" wrapText="1"/>
    </xf>
    <xf numFmtId="4" fontId="3" fillId="0" borderId="0" xfId="0" applyNumberFormat="1" applyFont="1" applyFill="1" applyBorder="1" applyAlignment="1" applyProtection="1">
      <alignment horizontal="center" wrapText="1"/>
    </xf>
    <xf numFmtId="164" fontId="3" fillId="0" borderId="0" xfId="0" applyNumberFormat="1" applyFont="1" applyFill="1" applyBorder="1" applyAlignment="1" applyProtection="1">
      <alignment vertical="center" wrapText="1"/>
    </xf>
    <xf numFmtId="0" fontId="2" fillId="5" borderId="0" xfId="0" applyFont="1" applyFill="1" applyProtection="1"/>
    <xf numFmtId="164" fontId="2" fillId="5" borderId="0" xfId="0" applyNumberFormat="1" applyFont="1" applyFill="1" applyProtection="1"/>
    <xf numFmtId="0" fontId="2" fillId="0" borderId="0" xfId="0" applyFont="1" applyFill="1" applyAlignment="1" applyProtection="1">
      <alignment horizontal="left" vertical="top"/>
    </xf>
    <xf numFmtId="0" fontId="2" fillId="0" borderId="0" xfId="0" applyFont="1" applyFill="1" applyAlignment="1" applyProtection="1">
      <alignment horizontal="right" vertical="top"/>
    </xf>
    <xf numFmtId="0" fontId="2" fillId="0" borderId="0" xfId="0" applyFont="1" applyFill="1" applyAlignment="1" applyProtection="1">
      <alignment wrapText="1"/>
    </xf>
    <xf numFmtId="0" fontId="3" fillId="0" borderId="3" xfId="0" applyFont="1" applyFill="1" applyBorder="1" applyAlignment="1" applyProtection="1">
      <alignment horizontal="left" vertical="top"/>
    </xf>
    <xf numFmtId="0" fontId="2" fillId="0" borderId="3" xfId="0" applyFont="1" applyFill="1" applyBorder="1" applyAlignment="1" applyProtection="1">
      <alignment horizontal="right" vertical="top"/>
    </xf>
    <xf numFmtId="0" fontId="3" fillId="0" borderId="3" xfId="0" applyFont="1" applyFill="1" applyBorder="1" applyProtection="1"/>
    <xf numFmtId="0" fontId="2" fillId="0" borderId="3" xfId="0" applyFont="1" applyFill="1" applyBorder="1" applyAlignment="1" applyProtection="1">
      <alignment horizontal="center"/>
    </xf>
    <xf numFmtId="4" fontId="2" fillId="0" borderId="3" xfId="0" applyNumberFormat="1" applyFont="1" applyFill="1" applyBorder="1" applyAlignment="1" applyProtection="1">
      <alignment horizontal="center"/>
    </xf>
    <xf numFmtId="2" fontId="2" fillId="0" borderId="0" xfId="0" applyNumberFormat="1" applyFont="1" applyFill="1" applyAlignment="1" applyProtection="1">
      <alignment horizontal="center"/>
    </xf>
    <xf numFmtId="2" fontId="9" fillId="0" borderId="0" xfId="0" applyNumberFormat="1" applyFont="1" applyFill="1" applyAlignment="1" applyProtection="1">
      <alignment horizontal="right"/>
    </xf>
    <xf numFmtId="1" fontId="2" fillId="0" borderId="4" xfId="0" applyNumberFormat="1" applyFont="1" applyBorder="1" applyAlignment="1" applyProtection="1">
      <alignment horizontal="left" vertical="top"/>
    </xf>
    <xf numFmtId="0" fontId="2" fillId="0" borderId="0" xfId="3" applyFont="1" applyFill="1" applyProtection="1">
      <protection locked="0"/>
    </xf>
    <xf numFmtId="0" fontId="2" fillId="0" borderId="0" xfId="3" applyFont="1" applyAlignment="1" applyProtection="1">
      <alignment horizontal="left"/>
    </xf>
    <xf numFmtId="0" fontId="2" fillId="0" borderId="0" xfId="0" applyFont="1" applyAlignment="1" applyProtection="1">
      <alignment horizontal="left" vertical="center" wrapText="1"/>
    </xf>
    <xf numFmtId="0" fontId="6" fillId="0" borderId="0" xfId="0" applyFont="1" applyAlignment="1" applyProtection="1">
      <alignment horizontal="left"/>
    </xf>
    <xf numFmtId="164" fontId="2" fillId="0" borderId="0" xfId="0" applyNumberFormat="1" applyFont="1" applyAlignment="1" applyProtection="1">
      <alignment horizontal="left"/>
    </xf>
    <xf numFmtId="0" fontId="2" fillId="0" borderId="0" xfId="0" applyFont="1" applyFill="1" applyAlignment="1" applyProtection="1">
      <alignment horizontal="left"/>
    </xf>
    <xf numFmtId="0" fontId="2" fillId="0" borderId="0" xfId="3" applyFont="1" applyFill="1" applyAlignment="1" applyProtection="1">
      <alignment horizontal="left"/>
    </xf>
    <xf numFmtId="1" fontId="2" fillId="0" borderId="0" xfId="0" applyNumberFormat="1" applyFont="1" applyFill="1" applyAlignment="1" applyProtection="1">
      <alignment horizontal="right" vertical="top" wrapText="1"/>
    </xf>
    <xf numFmtId="4" fontId="9" fillId="0" borderId="0" xfId="0" applyNumberFormat="1" applyFont="1" applyFill="1" applyAlignment="1" applyProtection="1">
      <alignment horizontal="right"/>
    </xf>
    <xf numFmtId="4" fontId="9" fillId="0" borderId="4" xfId="0" applyNumberFormat="1" applyFont="1" applyFill="1" applyBorder="1" applyAlignment="1" applyProtection="1">
      <alignment horizontal="right"/>
    </xf>
    <xf numFmtId="0" fontId="2" fillId="0" borderId="4" xfId="0" applyFont="1" applyFill="1" applyBorder="1" applyAlignment="1" applyProtection="1">
      <alignment horizontal="center"/>
    </xf>
    <xf numFmtId="0" fontId="3" fillId="0" borderId="0" xfId="0" applyFont="1" applyFill="1" applyAlignment="1" applyProtection="1">
      <alignment horizontal="right" vertical="top" wrapText="1"/>
    </xf>
    <xf numFmtId="0" fontId="3" fillId="0" borderId="0" xfId="0" applyFont="1" applyFill="1" applyAlignment="1" applyProtection="1">
      <alignment horizontal="justify" vertical="top" wrapText="1"/>
    </xf>
    <xf numFmtId="0" fontId="9" fillId="0" borderId="0" xfId="0" applyFont="1" applyFill="1" applyAlignment="1" applyProtection="1">
      <alignment horizontal="center"/>
    </xf>
    <xf numFmtId="164" fontId="9" fillId="0" borderId="0" xfId="0" applyNumberFormat="1" applyFont="1" applyFill="1" applyProtection="1"/>
    <xf numFmtId="0" fontId="9" fillId="0" borderId="4" xfId="0" applyFont="1" applyFill="1" applyBorder="1" applyAlignment="1" applyProtection="1">
      <alignment horizontal="center"/>
    </xf>
    <xf numFmtId="4" fontId="2" fillId="0" borderId="0" xfId="0" applyNumberFormat="1" applyFont="1" applyFill="1" applyProtection="1">
      <protection locked="0"/>
    </xf>
    <xf numFmtId="4" fontId="2" fillId="0" borderId="0" xfId="0" applyNumberFormat="1" applyFont="1" applyFill="1" applyAlignment="1" applyProtection="1">
      <alignment horizontal="right"/>
      <protection locked="0"/>
    </xf>
    <xf numFmtId="165" fontId="2" fillId="0" borderId="0" xfId="1" applyNumberFormat="1" applyFont="1" applyFill="1" applyBorder="1" applyAlignment="1" applyProtection="1">
      <alignment horizontal="left"/>
    </xf>
    <xf numFmtId="0" fontId="2" fillId="0" borderId="0" xfId="2" applyNumberFormat="1" applyFont="1" applyFill="1" applyAlignment="1" applyProtection="1">
      <alignment horizontal="right"/>
    </xf>
    <xf numFmtId="1" fontId="3" fillId="0" borderId="6" xfId="0" applyNumberFormat="1" applyFont="1" applyFill="1" applyBorder="1" applyAlignment="1" applyProtection="1">
      <alignment horizontal="left" vertical="top" wrapText="1"/>
    </xf>
    <xf numFmtId="1" fontId="3" fillId="0" borderId="6" xfId="0" applyNumberFormat="1" applyFont="1" applyFill="1" applyBorder="1" applyAlignment="1" applyProtection="1">
      <alignment horizontal="right" vertical="top" wrapText="1"/>
    </xf>
    <xf numFmtId="0" fontId="3" fillId="0" borderId="6" xfId="0" applyFont="1" applyFill="1" applyBorder="1" applyAlignment="1" applyProtection="1">
      <alignment horizontal="justify" vertical="center" wrapText="1"/>
    </xf>
    <xf numFmtId="4" fontId="3" fillId="0" borderId="6" xfId="0" applyNumberFormat="1" applyFont="1" applyFill="1" applyBorder="1" applyAlignment="1" applyProtection="1">
      <alignment horizontal="right" wrapText="1"/>
    </xf>
    <xf numFmtId="0" fontId="3" fillId="0" borderId="6" xfId="0" applyFont="1" applyFill="1" applyBorder="1" applyAlignment="1" applyProtection="1">
      <alignment horizontal="center" wrapText="1"/>
    </xf>
    <xf numFmtId="4" fontId="3" fillId="0" borderId="5" xfId="0" applyNumberFormat="1" applyFont="1" applyFill="1" applyBorder="1" applyAlignment="1" applyProtection="1">
      <alignment horizontal="left" vertical="top" wrapText="1"/>
    </xf>
    <xf numFmtId="4" fontId="3" fillId="0" borderId="5" xfId="0" applyNumberFormat="1" applyFont="1" applyFill="1" applyBorder="1" applyAlignment="1" applyProtection="1">
      <alignment horizontal="right" wrapText="1"/>
    </xf>
    <xf numFmtId="4" fontId="3" fillId="0" borderId="5" xfId="0" applyNumberFormat="1" applyFont="1" applyFill="1" applyBorder="1" applyAlignment="1" applyProtection="1">
      <alignment horizontal="left" wrapText="1"/>
    </xf>
    <xf numFmtId="2" fontId="3" fillId="0" borderId="5" xfId="0" applyNumberFormat="1" applyFont="1" applyFill="1" applyBorder="1" applyAlignment="1" applyProtection="1">
      <alignment horizontal="center" wrapText="1"/>
    </xf>
    <xf numFmtId="4" fontId="3" fillId="0" borderId="5" xfId="0" applyNumberFormat="1" applyFont="1" applyFill="1" applyBorder="1" applyAlignment="1" applyProtection="1">
      <alignment horizontal="center" wrapText="1"/>
    </xf>
    <xf numFmtId="164" fontId="3" fillId="0" borderId="5" xfId="0" applyNumberFormat="1" applyFont="1" applyFill="1" applyBorder="1" applyAlignment="1" applyProtection="1">
      <alignment vertical="center" wrapText="1"/>
    </xf>
    <xf numFmtId="164" fontId="2" fillId="0" borderId="0" xfId="0" applyNumberFormat="1" applyFont="1" applyAlignment="1" applyProtection="1">
      <alignment horizontal="center"/>
    </xf>
    <xf numFmtId="164" fontId="3" fillId="0" borderId="0" xfId="0" applyNumberFormat="1" applyFont="1" applyBorder="1" applyAlignment="1" applyProtection="1">
      <alignment vertical="center" wrapText="1"/>
    </xf>
    <xf numFmtId="164" fontId="2" fillId="0" borderId="0" xfId="0" applyNumberFormat="1" applyFont="1" applyBorder="1" applyAlignment="1" applyProtection="1">
      <alignment vertical="center" wrapText="1"/>
    </xf>
    <xf numFmtId="164" fontId="3" fillId="2" borderId="0" xfId="0" applyNumberFormat="1" applyFont="1" applyFill="1" applyBorder="1" applyAlignment="1" applyProtection="1">
      <alignment vertical="center" wrapText="1"/>
    </xf>
    <xf numFmtId="164" fontId="2" fillId="0" borderId="0" xfId="3" applyNumberFormat="1" applyFont="1" applyBorder="1" applyAlignment="1" applyProtection="1">
      <alignment vertical="center"/>
    </xf>
    <xf numFmtId="164" fontId="3" fillId="4" borderId="0" xfId="0" applyNumberFormat="1" applyFont="1" applyFill="1" applyBorder="1" applyAlignment="1" applyProtection="1">
      <alignment vertical="center"/>
    </xf>
    <xf numFmtId="0" fontId="2" fillId="0" borderId="0" xfId="0" applyFont="1" applyBorder="1" applyProtection="1"/>
    <xf numFmtId="164" fontId="2" fillId="0" borderId="0" xfId="0" applyNumberFormat="1" applyFont="1" applyBorder="1" applyProtection="1"/>
    <xf numFmtId="164" fontId="3" fillId="0" borderId="0" xfId="0" applyNumberFormat="1" applyFont="1" applyBorder="1" applyAlignment="1" applyProtection="1">
      <alignment vertical="center"/>
    </xf>
    <xf numFmtId="164" fontId="3" fillId="2" borderId="0" xfId="0" applyNumberFormat="1" applyFont="1" applyFill="1" applyBorder="1" applyAlignment="1" applyProtection="1">
      <alignment vertical="center"/>
    </xf>
    <xf numFmtId="164" fontId="2" fillId="0" borderId="0" xfId="0" applyNumberFormat="1" applyFont="1" applyAlignment="1" applyProtection="1">
      <alignment wrapText="1"/>
    </xf>
    <xf numFmtId="0" fontId="0" fillId="0" borderId="0" xfId="0" applyAlignment="1">
      <alignment wrapText="1"/>
    </xf>
    <xf numFmtId="1" fontId="3" fillId="2" borderId="3" xfId="0" applyNumberFormat="1" applyFont="1" applyFill="1" applyBorder="1" applyAlignment="1" applyProtection="1">
      <alignment horizontal="left" vertical="top" wrapText="1"/>
    </xf>
    <xf numFmtId="0" fontId="3" fillId="2" borderId="3" xfId="0" applyFont="1" applyFill="1" applyBorder="1" applyAlignment="1" applyProtection="1">
      <alignment vertical="center" wrapText="1"/>
    </xf>
    <xf numFmtId="0" fontId="2" fillId="0" borderId="0" xfId="3" applyFont="1" applyAlignment="1" applyProtection="1">
      <alignment vertical="center" wrapText="1"/>
    </xf>
    <xf numFmtId="0" fontId="0" fillId="0" borderId="0" xfId="0" applyFill="1" applyBorder="1" applyAlignment="1">
      <alignment wrapText="1"/>
    </xf>
    <xf numFmtId="0" fontId="2" fillId="0" borderId="0" xfId="0" applyFont="1" applyFill="1" applyBorder="1" applyAlignment="1" applyProtection="1">
      <alignment horizontal="left" vertical="center" wrapText="1"/>
    </xf>
    <xf numFmtId="164" fontId="2" fillId="0" borderId="0" xfId="0" applyNumberFormat="1" applyFont="1" applyFill="1" applyBorder="1" applyAlignment="1" applyProtection="1">
      <alignment vertical="center" wrapText="1"/>
    </xf>
    <xf numFmtId="0" fontId="2" fillId="0" borderId="0" xfId="0" applyFont="1" applyFill="1" applyBorder="1" applyAlignment="1" applyProtection="1">
      <alignment horizontal="left" wrapText="1"/>
    </xf>
    <xf numFmtId="164" fontId="2" fillId="0" borderId="0" xfId="0" applyNumberFormat="1" applyFont="1" applyFill="1" applyBorder="1" applyAlignment="1" applyProtection="1">
      <alignment wrapText="1"/>
    </xf>
    <xf numFmtId="1" fontId="2" fillId="0" borderId="0" xfId="0" applyNumberFormat="1" applyFont="1" applyFill="1" applyBorder="1" applyAlignment="1" applyProtection="1">
      <alignment horizontal="right" vertical="top"/>
    </xf>
    <xf numFmtId="0" fontId="2" fillId="0" borderId="0" xfId="0" applyFont="1" applyFill="1" applyBorder="1" applyAlignment="1" applyProtection="1">
      <alignment wrapText="1"/>
    </xf>
    <xf numFmtId="1" fontId="2" fillId="0" borderId="0" xfId="0" applyNumberFormat="1" applyFont="1" applyFill="1" applyBorder="1" applyAlignment="1" applyProtection="1">
      <alignment horizontal="right" vertical="top" wrapText="1"/>
    </xf>
    <xf numFmtId="0" fontId="3" fillId="0" borderId="0" xfId="0" applyFont="1" applyFill="1" applyBorder="1" applyAlignment="1" applyProtection="1">
      <alignment wrapText="1"/>
    </xf>
    <xf numFmtId="0" fontId="2" fillId="0" borderId="0" xfId="0" applyFont="1" applyFill="1" applyBorder="1" applyProtection="1"/>
    <xf numFmtId="0" fontId="2" fillId="0" borderId="0" xfId="0" applyFont="1" applyFill="1" applyBorder="1" applyAlignment="1" applyProtection="1">
      <alignment horizontal="justify" vertical="top" wrapText="1"/>
    </xf>
    <xf numFmtId="4" fontId="2" fillId="0" borderId="0" xfId="0" applyNumberFormat="1" applyFont="1" applyFill="1" applyBorder="1" applyAlignment="1" applyProtection="1">
      <alignment horizontal="right"/>
    </xf>
    <xf numFmtId="0" fontId="2" fillId="0" borderId="0" xfId="0" applyFont="1" applyFill="1" applyBorder="1" applyAlignment="1" applyProtection="1">
      <alignment horizontal="center"/>
    </xf>
    <xf numFmtId="4" fontId="2" fillId="0" borderId="0" xfId="0" applyNumberFormat="1" applyFont="1" applyFill="1" applyBorder="1" applyAlignment="1" applyProtection="1">
      <alignment horizontal="center"/>
    </xf>
    <xf numFmtId="164" fontId="2" fillId="0" borderId="0" xfId="0" applyNumberFormat="1" applyFont="1" applyFill="1" applyBorder="1" applyProtection="1"/>
    <xf numFmtId="0" fontId="2" fillId="0" borderId="0" xfId="0" applyFont="1" applyFill="1" applyBorder="1" applyAlignment="1" applyProtection="1">
      <alignment vertical="top" wrapText="1"/>
    </xf>
    <xf numFmtId="0" fontId="2" fillId="0" borderId="0" xfId="0" applyFont="1" applyFill="1" applyBorder="1" applyAlignment="1" applyProtection="1">
      <alignment horizontal="left" vertical="top" wrapText="1"/>
    </xf>
    <xf numFmtId="4" fontId="2" fillId="0" borderId="0" xfId="0" applyNumberFormat="1" applyFont="1" applyFill="1" applyBorder="1" applyAlignment="1" applyProtection="1">
      <alignment horizontal="left"/>
    </xf>
    <xf numFmtId="0" fontId="2" fillId="0" borderId="0" xfId="0" applyFont="1" applyFill="1" applyBorder="1" applyAlignment="1" applyProtection="1">
      <alignment horizontal="left"/>
    </xf>
    <xf numFmtId="0" fontId="2" fillId="0" borderId="0" xfId="0" applyFont="1" applyFill="1" applyBorder="1" applyAlignment="1" applyProtection="1">
      <alignment horizontal="right" vertical="top"/>
    </xf>
    <xf numFmtId="4" fontId="2" fillId="0" borderId="0" xfId="0" applyNumberFormat="1" applyFont="1" applyFill="1" applyBorder="1" applyProtection="1"/>
    <xf numFmtId="0" fontId="2" fillId="0" borderId="0" xfId="0" applyFont="1" applyFill="1" applyBorder="1" applyAlignment="1" applyProtection="1">
      <alignment horizontal="right" vertical="top" wrapText="1"/>
    </xf>
    <xf numFmtId="4" fontId="2" fillId="0" borderId="0" xfId="0" applyNumberFormat="1" applyFont="1" applyFill="1" applyBorder="1" applyAlignment="1" applyProtection="1">
      <alignment wrapText="1"/>
    </xf>
    <xf numFmtId="4" fontId="2" fillId="0" borderId="0" xfId="0" applyNumberFormat="1" applyFont="1" applyFill="1" applyBorder="1" applyAlignment="1" applyProtection="1">
      <alignment horizontal="center" wrapText="1"/>
    </xf>
    <xf numFmtId="4" fontId="3" fillId="0" borderId="0" xfId="0" applyNumberFormat="1" applyFont="1" applyFill="1" applyBorder="1" applyAlignment="1" applyProtection="1">
      <alignment horizontal="right" vertical="top"/>
    </xf>
    <xf numFmtId="4" fontId="2" fillId="0" borderId="0" xfId="0" applyNumberFormat="1" applyFont="1" applyFill="1" applyBorder="1" applyAlignment="1" applyProtection="1">
      <alignment horizontal="right" wrapText="1"/>
    </xf>
    <xf numFmtId="164" fontId="2" fillId="0" borderId="0" xfId="0" applyNumberFormat="1" applyFont="1" applyFill="1" applyBorder="1" applyAlignment="1" applyProtection="1">
      <alignment horizontal="left" vertical="top" wrapText="1"/>
    </xf>
    <xf numFmtId="0" fontId="2" fillId="0" borderId="4" xfId="0" applyFont="1" applyBorder="1" applyProtection="1"/>
    <xf numFmtId="0" fontId="2" fillId="0" borderId="0" xfId="0" applyFont="1" applyFill="1" applyAlignment="1" applyProtection="1">
      <alignment horizontal="justify" vertical="top"/>
    </xf>
    <xf numFmtId="0" fontId="2" fillId="0" borderId="0" xfId="3" applyFont="1" applyFill="1" applyProtection="1"/>
    <xf numFmtId="164" fontId="2" fillId="0" borderId="0" xfId="3" applyNumberFormat="1" applyFont="1" applyFill="1" applyProtection="1"/>
    <xf numFmtId="1" fontId="2" fillId="0" borderId="0" xfId="0" applyNumberFormat="1" applyFont="1" applyFill="1" applyAlignment="1" applyProtection="1">
      <alignment horizontal="right"/>
    </xf>
    <xf numFmtId="164" fontId="2" fillId="0" borderId="0" xfId="0" applyNumberFormat="1" applyFont="1" applyFill="1" applyAlignment="1" applyProtection="1">
      <alignment horizontal="left"/>
    </xf>
    <xf numFmtId="4" fontId="2" fillId="0" borderId="0" xfId="0" applyNumberFormat="1" applyFont="1" applyAlignment="1" applyProtection="1">
      <alignment horizontal="left" wrapText="1"/>
    </xf>
    <xf numFmtId="164" fontId="0" fillId="0" borderId="0" xfId="0" applyNumberFormat="1" applyProtection="1"/>
    <xf numFmtId="0" fontId="2" fillId="0" borderId="0" xfId="0" applyFont="1" applyFill="1" applyAlignment="1" applyProtection="1">
      <alignment vertical="top" wrapText="1"/>
    </xf>
    <xf numFmtId="164" fontId="2" fillId="5" borderId="0" xfId="0" applyNumberFormat="1" applyFont="1" applyFill="1" applyAlignment="1" applyProtection="1">
      <alignment horizontal="left"/>
    </xf>
    <xf numFmtId="164" fontId="2" fillId="5" borderId="0" xfId="3" applyNumberFormat="1" applyFont="1" applyFill="1" applyProtection="1"/>
    <xf numFmtId="0" fontId="2" fillId="5" borderId="0" xfId="3" applyFont="1" applyFill="1" applyProtection="1"/>
    <xf numFmtId="164" fontId="1" fillId="0" borderId="0" xfId="0" applyNumberFormat="1" applyFont="1" applyProtection="1"/>
    <xf numFmtId="2" fontId="2" fillId="0" borderId="0" xfId="0" applyNumberFormat="1" applyFont="1" applyAlignment="1" applyProtection="1">
      <alignment horizontal="left"/>
    </xf>
    <xf numFmtId="4" fontId="2" fillId="0" borderId="0" xfId="0" applyNumberFormat="1" applyFont="1" applyFill="1" applyProtection="1"/>
    <xf numFmtId="4" fontId="2" fillId="0" borderId="0" xfId="0" applyNumberFormat="1" applyFont="1" applyFill="1" applyAlignment="1" applyProtection="1">
      <alignment horizontal="left"/>
    </xf>
    <xf numFmtId="49" fontId="2" fillId="0" borderId="0" xfId="0" applyNumberFormat="1" applyFont="1" applyFill="1" applyAlignment="1" applyProtection="1">
      <alignment horizontal="justify" vertical="top" wrapText="1"/>
    </xf>
    <xf numFmtId="0" fontId="2" fillId="0" borderId="0" xfId="0" applyFont="1" applyFill="1" applyAlignment="1" applyProtection="1">
      <alignment horizontal="right"/>
    </xf>
    <xf numFmtId="0" fontId="2" fillId="0" borderId="0" xfId="0" applyNumberFormat="1" applyFont="1" applyFill="1" applyAlignment="1" applyProtection="1">
      <alignment horizontal="left"/>
    </xf>
    <xf numFmtId="49" fontId="2" fillId="0" borderId="0" xfId="0" applyNumberFormat="1" applyFont="1" applyFill="1" applyAlignment="1" applyProtection="1">
      <alignment horizontal="right" vertical="top"/>
    </xf>
    <xf numFmtId="0" fontId="2" fillId="0" borderId="0" xfId="5" applyFont="1" applyFill="1" applyAlignment="1" applyProtection="1">
      <alignment horizontal="right" vertical="top"/>
    </xf>
    <xf numFmtId="0" fontId="2" fillId="0" borderId="0" xfId="5" applyFont="1" applyFill="1" applyAlignment="1" applyProtection="1">
      <alignment horizontal="left" vertical="top"/>
    </xf>
    <xf numFmtId="0" fontId="2" fillId="0" borderId="0" xfId="0" applyFont="1" applyFill="1" applyAlignment="1" applyProtection="1">
      <alignment horizontal="right" vertical="top" wrapText="1"/>
    </xf>
    <xf numFmtId="0" fontId="2" fillId="0" borderId="0" xfId="0" applyFont="1" applyFill="1" applyAlignment="1" applyProtection="1">
      <alignment vertical="top"/>
    </xf>
    <xf numFmtId="49" fontId="2" fillId="0" borderId="0" xfId="0" applyNumberFormat="1" applyFont="1" applyFill="1" applyAlignment="1" applyProtection="1">
      <alignment horizontal="right" vertical="top" wrapText="1"/>
    </xf>
    <xf numFmtId="164" fontId="2" fillId="0" borderId="4" xfId="0" applyNumberFormat="1" applyFont="1" applyBorder="1" applyProtection="1">
      <protection locked="0"/>
    </xf>
    <xf numFmtId="164" fontId="2" fillId="0" borderId="0" xfId="0" applyNumberFormat="1" applyFont="1" applyProtection="1">
      <protection locked="0"/>
    </xf>
    <xf numFmtId="0" fontId="6" fillId="0" borderId="0" xfId="0" applyFont="1" applyProtection="1">
      <protection locked="0"/>
    </xf>
    <xf numFmtId="4" fontId="6" fillId="0" borderId="0" xfId="0" applyNumberFormat="1" applyFont="1" applyAlignment="1" applyProtection="1">
      <alignment horizontal="center"/>
      <protection locked="0"/>
    </xf>
    <xf numFmtId="4" fontId="3" fillId="0" borderId="3" xfId="0" applyNumberFormat="1" applyFont="1" applyBorder="1" applyAlignment="1" applyProtection="1">
      <alignment horizontal="center" wrapText="1"/>
      <protection locked="0"/>
    </xf>
    <xf numFmtId="4" fontId="3" fillId="0" borderId="6" xfId="0" applyNumberFormat="1" applyFont="1" applyBorder="1" applyAlignment="1" applyProtection="1">
      <alignment horizontal="center" wrapText="1"/>
      <protection locked="0"/>
    </xf>
    <xf numFmtId="4" fontId="2" fillId="0" borderId="7" xfId="0" applyNumberFormat="1" applyFont="1" applyBorder="1" applyAlignment="1" applyProtection="1">
      <alignment horizontal="center" wrapText="1"/>
      <protection locked="0"/>
    </xf>
    <xf numFmtId="4" fontId="2" fillId="0" borderId="8" xfId="0" applyNumberFormat="1" applyFont="1" applyBorder="1" applyAlignment="1" applyProtection="1">
      <alignment horizontal="center" wrapText="1"/>
      <protection locked="0"/>
    </xf>
    <xf numFmtId="164" fontId="6" fillId="0" borderId="0" xfId="0" applyNumberFormat="1" applyFont="1" applyProtection="1">
      <protection locked="0"/>
    </xf>
    <xf numFmtId="4" fontId="3" fillId="0" borderId="0" xfId="0" applyNumberFormat="1" applyFont="1" applyFill="1" applyBorder="1" applyAlignment="1" applyProtection="1">
      <alignment horizontal="center" wrapText="1"/>
      <protection locked="0"/>
    </xf>
    <xf numFmtId="164" fontId="2" fillId="0" borderId="0" xfId="0" applyNumberFormat="1" applyFont="1" applyFill="1" applyProtection="1">
      <protection locked="0"/>
    </xf>
    <xf numFmtId="0" fontId="2" fillId="0" borderId="0" xfId="0" applyFont="1" applyFill="1" applyProtection="1">
      <protection locked="0"/>
    </xf>
    <xf numFmtId="4" fontId="2" fillId="2" borderId="3" xfId="0" applyNumberFormat="1" applyFont="1" applyFill="1" applyBorder="1" applyAlignment="1" applyProtection="1">
      <alignment horizontal="center"/>
      <protection locked="0"/>
    </xf>
    <xf numFmtId="4" fontId="3" fillId="0" borderId="6" xfId="0" applyNumberFormat="1" applyFont="1" applyFill="1" applyBorder="1" applyAlignment="1" applyProtection="1">
      <alignment horizontal="center" wrapText="1"/>
      <protection locked="0"/>
    </xf>
    <xf numFmtId="4" fontId="2" fillId="0" borderId="3" xfId="0" applyNumberFormat="1" applyFont="1" applyFill="1" applyBorder="1" applyAlignment="1" applyProtection="1">
      <alignment horizontal="center"/>
      <protection locked="0"/>
    </xf>
    <xf numFmtId="4" fontId="3" fillId="0" borderId="5" xfId="0" applyNumberFormat="1" applyFont="1" applyFill="1" applyBorder="1" applyAlignment="1" applyProtection="1">
      <alignment horizontal="center" wrapText="1"/>
      <protection locked="0"/>
    </xf>
    <xf numFmtId="4" fontId="2" fillId="6" borderId="0" xfId="0" applyNumberFormat="1" applyFont="1" applyFill="1" applyAlignment="1" applyProtection="1">
      <alignment horizontal="center"/>
      <protection locked="0"/>
    </xf>
    <xf numFmtId="166" fontId="2" fillId="6" borderId="0" xfId="0" applyNumberFormat="1" applyFont="1" applyFill="1" applyAlignment="1" applyProtection="1">
      <alignment horizontal="center"/>
      <protection locked="0"/>
    </xf>
    <xf numFmtId="0" fontId="2" fillId="0" borderId="0" xfId="0" applyFont="1" applyAlignment="1" applyProtection="1">
      <alignment horizontal="left" vertical="top" wrapText="1"/>
    </xf>
    <xf numFmtId="0" fontId="2" fillId="0" borderId="0" xfId="0" applyFont="1" applyAlignment="1" applyProtection="1">
      <alignment horizontal="left" vertical="top" wrapText="1"/>
    </xf>
    <xf numFmtId="0" fontId="2" fillId="0" borderId="0" xfId="0" applyFont="1" applyAlignment="1" applyProtection="1">
      <alignment horizontal="center" vertical="top" wrapText="1"/>
    </xf>
  </cellXfs>
  <cellStyles count="6">
    <cellStyle name="Currency" xfId="1" builtinId="4"/>
    <cellStyle name="Navadno_List1" xfId="4" xr:uid="{00000000-0005-0000-0000-000001000000}"/>
    <cellStyle name="Navadno_RAZDELILNOOMREZJE" xfId="5" xr:uid="{00000000-0005-0000-0000-000003000000}"/>
    <cellStyle name="Normal" xfId="0" builtinId="0"/>
    <cellStyle name="Normal_I-BREZOV" xfId="3" xr:uid="{00000000-0005-0000-0000-000004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47C47-70A5-4493-AEC1-E52F8B5BD2F9}">
  <dimension ref="A2:IX248"/>
  <sheetViews>
    <sheetView view="pageBreakPreview" zoomScale="85" zoomScaleNormal="85" zoomScaleSheetLayoutView="85" workbookViewId="0">
      <selection sqref="A1:XFD1048576"/>
    </sheetView>
  </sheetViews>
  <sheetFormatPr defaultRowHeight="15"/>
  <cols>
    <col min="1" max="1" width="6.140625" style="275" customWidth="1"/>
    <col min="2" max="2" width="76.5703125" style="275" customWidth="1"/>
    <col min="3" max="9" width="9.140625" style="279"/>
    <col min="10" max="16384" width="9.140625" style="275"/>
  </cols>
  <sheetData>
    <row r="2" spans="1:10" s="35" customFormat="1" ht="14.25">
      <c r="A2" s="276" t="s">
        <v>4</v>
      </c>
      <c r="B2" s="277" t="s">
        <v>5</v>
      </c>
      <c r="C2" s="280"/>
      <c r="D2" s="281"/>
      <c r="E2" s="281"/>
      <c r="F2" s="281"/>
      <c r="G2" s="281"/>
      <c r="H2" s="281"/>
      <c r="I2" s="281"/>
      <c r="J2" s="57"/>
    </row>
    <row r="3" spans="1:10" s="152" customFormat="1" ht="14.25">
      <c r="A3" s="29"/>
      <c r="B3" s="278"/>
      <c r="C3" s="282"/>
      <c r="D3" s="283"/>
      <c r="E3" s="283"/>
      <c r="F3" s="283"/>
      <c r="G3" s="283"/>
      <c r="H3" s="283"/>
      <c r="I3" s="283"/>
      <c r="J3" s="274"/>
    </row>
    <row r="4" spans="1:10" s="152" customFormat="1" ht="14.25">
      <c r="A4" s="29"/>
      <c r="B4" s="165" t="s">
        <v>37</v>
      </c>
      <c r="C4" s="282"/>
      <c r="D4" s="283"/>
      <c r="E4" s="283"/>
      <c r="F4" s="283"/>
      <c r="G4" s="283"/>
      <c r="H4" s="283"/>
      <c r="I4" s="283"/>
      <c r="J4" s="274"/>
    </row>
    <row r="5" spans="1:10" s="152" customFormat="1" ht="28.5">
      <c r="A5" s="29"/>
      <c r="B5" s="165" t="s">
        <v>38</v>
      </c>
      <c r="C5" s="282"/>
      <c r="D5" s="283"/>
      <c r="E5" s="283"/>
      <c r="F5" s="283"/>
      <c r="G5" s="283"/>
      <c r="H5" s="283"/>
      <c r="I5" s="283"/>
      <c r="J5" s="274"/>
    </row>
    <row r="6" spans="1:10" s="152" customFormat="1" ht="14.25">
      <c r="A6" s="29"/>
      <c r="B6" s="165" t="s">
        <v>39</v>
      </c>
      <c r="C6" s="282"/>
      <c r="D6" s="283"/>
      <c r="E6" s="283"/>
      <c r="F6" s="283"/>
      <c r="G6" s="283"/>
      <c r="H6" s="283"/>
      <c r="I6" s="283"/>
      <c r="J6" s="274"/>
    </row>
    <row r="7" spans="1:10" s="152" customFormat="1" ht="42.75">
      <c r="A7" s="29"/>
      <c r="B7" s="165" t="s">
        <v>40</v>
      </c>
      <c r="C7" s="282"/>
      <c r="D7" s="283"/>
      <c r="E7" s="283"/>
      <c r="F7" s="283"/>
      <c r="G7" s="283"/>
      <c r="H7" s="283"/>
      <c r="I7" s="283"/>
      <c r="J7" s="274"/>
    </row>
    <row r="8" spans="1:10" s="152" customFormat="1" ht="14.25">
      <c r="A8" s="29"/>
      <c r="B8" s="165" t="s">
        <v>41</v>
      </c>
      <c r="C8" s="282"/>
      <c r="D8" s="283"/>
      <c r="E8" s="283"/>
      <c r="F8" s="283"/>
      <c r="G8" s="283"/>
      <c r="H8" s="283"/>
      <c r="I8" s="283"/>
      <c r="J8" s="274"/>
    </row>
    <row r="9" spans="1:10" s="152" customFormat="1" ht="42.75">
      <c r="A9" s="29"/>
      <c r="B9" s="165" t="s">
        <v>42</v>
      </c>
      <c r="C9" s="282"/>
      <c r="D9" s="283"/>
      <c r="E9" s="283"/>
      <c r="F9" s="283"/>
      <c r="G9" s="283"/>
      <c r="H9" s="283"/>
      <c r="I9" s="283"/>
      <c r="J9" s="274"/>
    </row>
    <row r="10" spans="1:10" s="152" customFormat="1" ht="14.25">
      <c r="A10" s="29"/>
      <c r="B10" s="165" t="s">
        <v>43</v>
      </c>
      <c r="C10" s="282"/>
      <c r="D10" s="283"/>
      <c r="E10" s="283"/>
      <c r="F10" s="283"/>
      <c r="G10" s="283"/>
      <c r="H10" s="283"/>
      <c r="I10" s="283"/>
      <c r="J10" s="274"/>
    </row>
    <row r="11" spans="1:10" s="152" customFormat="1" ht="42.75">
      <c r="A11" s="29"/>
      <c r="B11" s="165" t="s">
        <v>44</v>
      </c>
      <c r="C11" s="282"/>
      <c r="D11" s="283"/>
      <c r="E11" s="283"/>
      <c r="F11" s="283"/>
      <c r="G11" s="283"/>
      <c r="H11" s="283"/>
      <c r="I11" s="283"/>
      <c r="J11" s="274"/>
    </row>
    <row r="12" spans="1:10" s="152" customFormat="1" ht="14.25">
      <c r="A12" s="29"/>
      <c r="B12" s="165" t="s">
        <v>45</v>
      </c>
      <c r="C12" s="282"/>
      <c r="D12" s="283"/>
      <c r="E12" s="283"/>
      <c r="F12" s="283"/>
      <c r="G12" s="283"/>
      <c r="H12" s="283"/>
      <c r="I12" s="283"/>
      <c r="J12" s="274"/>
    </row>
    <row r="13" spans="1:10" s="152" customFormat="1" ht="14.25">
      <c r="A13" s="29"/>
      <c r="B13" s="165" t="s">
        <v>46</v>
      </c>
      <c r="C13" s="282"/>
      <c r="D13" s="283"/>
      <c r="E13" s="283"/>
      <c r="F13" s="283"/>
      <c r="G13" s="283"/>
      <c r="H13" s="283"/>
      <c r="I13" s="283"/>
      <c r="J13" s="274"/>
    </row>
    <row r="14" spans="1:10" s="152" customFormat="1" ht="14.25">
      <c r="A14" s="29"/>
      <c r="B14" s="165" t="s">
        <v>47</v>
      </c>
      <c r="C14" s="282"/>
      <c r="D14" s="283"/>
      <c r="E14" s="283"/>
      <c r="F14" s="283"/>
      <c r="G14" s="283"/>
      <c r="H14" s="283"/>
      <c r="I14" s="283"/>
      <c r="J14" s="274"/>
    </row>
    <row r="15" spans="1:10" s="152" customFormat="1" ht="14.25">
      <c r="A15" s="29"/>
      <c r="B15" s="165" t="s">
        <v>48</v>
      </c>
      <c r="C15" s="282"/>
      <c r="D15" s="283"/>
      <c r="E15" s="283"/>
      <c r="F15" s="283"/>
      <c r="G15" s="283"/>
      <c r="H15" s="283"/>
      <c r="I15" s="283"/>
      <c r="J15" s="274"/>
    </row>
    <row r="16" spans="1:10" s="152" customFormat="1" ht="14.25">
      <c r="A16" s="29"/>
      <c r="B16" s="165" t="s">
        <v>49</v>
      </c>
      <c r="C16" s="282"/>
      <c r="D16" s="283"/>
      <c r="E16" s="283"/>
      <c r="F16" s="283"/>
      <c r="G16" s="283"/>
      <c r="H16" s="283"/>
      <c r="I16" s="283"/>
      <c r="J16" s="274"/>
    </row>
    <row r="17" spans="1:10" s="152" customFormat="1" ht="28.5">
      <c r="A17" s="29"/>
      <c r="B17" s="165" t="s">
        <v>50</v>
      </c>
      <c r="C17" s="282"/>
      <c r="D17" s="283"/>
      <c r="E17" s="283"/>
      <c r="F17" s="283"/>
      <c r="G17" s="283"/>
      <c r="H17" s="283"/>
      <c r="I17" s="283"/>
      <c r="J17" s="274"/>
    </row>
    <row r="18" spans="1:10" s="152" customFormat="1" ht="14.25">
      <c r="A18" s="29"/>
      <c r="B18" s="165" t="s">
        <v>51</v>
      </c>
      <c r="C18" s="282"/>
      <c r="D18" s="283"/>
      <c r="E18" s="283"/>
      <c r="F18" s="283"/>
      <c r="G18" s="283"/>
      <c r="H18" s="283"/>
      <c r="I18" s="283"/>
      <c r="J18" s="274"/>
    </row>
    <row r="19" spans="1:10" s="152" customFormat="1" ht="14.25">
      <c r="A19" s="29"/>
      <c r="B19" s="165" t="s">
        <v>52</v>
      </c>
      <c r="C19" s="282"/>
      <c r="D19" s="283"/>
      <c r="E19" s="283"/>
      <c r="F19" s="283"/>
      <c r="G19" s="283"/>
      <c r="H19" s="283"/>
      <c r="I19" s="283"/>
      <c r="J19" s="274"/>
    </row>
    <row r="20" spans="1:10" s="152" customFormat="1" ht="14.25">
      <c r="A20" s="29"/>
      <c r="B20" s="165" t="s">
        <v>53</v>
      </c>
      <c r="C20" s="282"/>
      <c r="D20" s="283"/>
      <c r="E20" s="283"/>
      <c r="F20" s="283"/>
      <c r="G20" s="283"/>
      <c r="H20" s="283"/>
      <c r="I20" s="283"/>
      <c r="J20" s="274"/>
    </row>
    <row r="21" spans="1:10" s="152" customFormat="1" ht="14.25">
      <c r="A21" s="29"/>
      <c r="B21" s="165" t="s">
        <v>54</v>
      </c>
      <c r="C21" s="282"/>
      <c r="D21" s="283"/>
      <c r="E21" s="283"/>
      <c r="F21" s="283"/>
      <c r="G21" s="283"/>
      <c r="H21" s="283"/>
      <c r="I21" s="283"/>
      <c r="J21" s="274"/>
    </row>
    <row r="22" spans="1:10" s="152" customFormat="1" ht="14.25">
      <c r="A22" s="29"/>
      <c r="B22" s="165" t="s">
        <v>55</v>
      </c>
      <c r="C22" s="282"/>
      <c r="D22" s="283"/>
      <c r="E22" s="283"/>
      <c r="F22" s="283"/>
      <c r="G22" s="283"/>
      <c r="H22" s="283"/>
      <c r="I22" s="283"/>
      <c r="J22" s="274"/>
    </row>
    <row r="23" spans="1:10" s="152" customFormat="1" ht="42.75">
      <c r="A23" s="29"/>
      <c r="B23" s="165" t="s">
        <v>56</v>
      </c>
      <c r="C23" s="282"/>
      <c r="D23" s="283"/>
      <c r="E23" s="283"/>
      <c r="F23" s="283"/>
      <c r="G23" s="283"/>
      <c r="H23" s="283"/>
      <c r="I23" s="283"/>
      <c r="J23" s="274"/>
    </row>
    <row r="24" spans="1:10" s="152" customFormat="1" ht="28.5">
      <c r="A24" s="29"/>
      <c r="B24" s="165" t="s">
        <v>57</v>
      </c>
      <c r="C24" s="282"/>
      <c r="D24" s="283"/>
      <c r="E24" s="283"/>
      <c r="F24" s="283"/>
      <c r="G24" s="283"/>
      <c r="H24" s="283"/>
      <c r="I24" s="283"/>
      <c r="J24" s="274"/>
    </row>
    <row r="25" spans="1:10" s="152" customFormat="1" ht="57">
      <c r="A25" s="29"/>
      <c r="B25" s="165" t="s">
        <v>58</v>
      </c>
      <c r="C25" s="282"/>
      <c r="D25" s="283"/>
      <c r="E25" s="283"/>
      <c r="F25" s="283"/>
      <c r="G25" s="283"/>
      <c r="H25" s="283"/>
      <c r="I25" s="283"/>
      <c r="J25" s="274"/>
    </row>
    <row r="26" spans="1:10" s="152" customFormat="1" ht="42.75">
      <c r="A26" s="29"/>
      <c r="B26" s="165" t="s">
        <v>59</v>
      </c>
      <c r="C26" s="282"/>
      <c r="D26" s="283"/>
      <c r="E26" s="283"/>
      <c r="F26" s="283"/>
      <c r="G26" s="283"/>
      <c r="H26" s="283"/>
      <c r="I26" s="283"/>
      <c r="J26" s="274"/>
    </row>
    <row r="27" spans="1:10" s="152" customFormat="1" ht="14.25">
      <c r="A27" s="29"/>
      <c r="B27" s="165" t="s">
        <v>60</v>
      </c>
      <c r="C27" s="282"/>
      <c r="D27" s="283"/>
      <c r="E27" s="283"/>
      <c r="F27" s="283"/>
      <c r="G27" s="283"/>
      <c r="H27" s="283"/>
      <c r="I27" s="283"/>
      <c r="J27" s="274"/>
    </row>
    <row r="28" spans="1:10" s="152" customFormat="1" ht="28.5">
      <c r="A28" s="29"/>
      <c r="B28" s="165" t="s">
        <v>61</v>
      </c>
      <c r="C28" s="282"/>
      <c r="D28" s="283"/>
      <c r="E28" s="283"/>
      <c r="F28" s="283"/>
      <c r="G28" s="283"/>
      <c r="H28" s="283"/>
      <c r="I28" s="283"/>
      <c r="J28" s="274"/>
    </row>
    <row r="29" spans="1:10" s="152" customFormat="1" ht="28.5">
      <c r="A29" s="29"/>
      <c r="B29" s="165" t="s">
        <v>62</v>
      </c>
      <c r="C29" s="282"/>
      <c r="D29" s="283"/>
      <c r="E29" s="283"/>
      <c r="F29" s="283"/>
      <c r="G29" s="283"/>
      <c r="H29" s="283"/>
      <c r="I29" s="283"/>
      <c r="J29" s="274"/>
    </row>
    <row r="30" spans="1:10" s="152" customFormat="1" ht="14.25">
      <c r="A30" s="29"/>
      <c r="B30" s="165" t="s">
        <v>63</v>
      </c>
      <c r="C30" s="282"/>
      <c r="D30" s="283"/>
      <c r="E30" s="283"/>
      <c r="F30" s="283"/>
      <c r="G30" s="283"/>
      <c r="H30" s="283"/>
      <c r="I30" s="283"/>
      <c r="J30" s="274"/>
    </row>
    <row r="31" spans="1:10" s="152" customFormat="1" ht="28.5">
      <c r="A31" s="29"/>
      <c r="B31" s="165" t="s">
        <v>64</v>
      </c>
      <c r="C31" s="282"/>
      <c r="D31" s="283"/>
      <c r="E31" s="283"/>
      <c r="F31" s="283"/>
      <c r="G31" s="283"/>
      <c r="H31" s="283"/>
      <c r="I31" s="283"/>
      <c r="J31" s="274"/>
    </row>
    <row r="32" spans="1:10" s="152" customFormat="1" ht="14.25">
      <c r="A32" s="29"/>
      <c r="B32" s="165" t="s">
        <v>65</v>
      </c>
      <c r="C32" s="282"/>
      <c r="D32" s="283"/>
      <c r="E32" s="283"/>
      <c r="F32" s="283"/>
      <c r="G32" s="283"/>
      <c r="H32" s="283"/>
      <c r="I32" s="283"/>
      <c r="J32" s="274"/>
    </row>
    <row r="33" spans="1:10" s="152" customFormat="1" ht="14.25">
      <c r="A33" s="29"/>
      <c r="B33" s="165" t="s">
        <v>66</v>
      </c>
      <c r="C33" s="282"/>
      <c r="D33" s="283"/>
      <c r="E33" s="283"/>
      <c r="F33" s="283"/>
      <c r="G33" s="283"/>
      <c r="H33" s="283"/>
      <c r="I33" s="283"/>
      <c r="J33" s="274"/>
    </row>
    <row r="34" spans="1:10" s="152" customFormat="1" ht="14.25">
      <c r="A34" s="29"/>
      <c r="B34" s="165" t="s">
        <v>67</v>
      </c>
      <c r="C34" s="282"/>
      <c r="D34" s="283"/>
      <c r="E34" s="283"/>
      <c r="F34" s="283"/>
      <c r="G34" s="283"/>
      <c r="H34" s="283"/>
      <c r="I34" s="283"/>
      <c r="J34" s="274"/>
    </row>
    <row r="35" spans="1:10" s="152" customFormat="1" ht="14.25">
      <c r="A35" s="29"/>
      <c r="B35" s="165" t="s">
        <v>68</v>
      </c>
      <c r="C35" s="282"/>
      <c r="D35" s="283"/>
      <c r="E35" s="283"/>
      <c r="F35" s="283"/>
      <c r="G35" s="283"/>
      <c r="H35" s="283"/>
      <c r="I35" s="283"/>
      <c r="J35" s="274"/>
    </row>
    <row r="36" spans="1:10" s="152" customFormat="1" ht="42.75">
      <c r="A36" s="29"/>
      <c r="B36" s="165" t="s">
        <v>69</v>
      </c>
      <c r="C36" s="282"/>
      <c r="D36" s="283"/>
      <c r="E36" s="283"/>
      <c r="F36" s="283"/>
      <c r="G36" s="283"/>
      <c r="H36" s="283"/>
      <c r="I36" s="283"/>
      <c r="J36" s="274"/>
    </row>
    <row r="37" spans="1:10" s="152" customFormat="1" ht="14.25">
      <c r="A37" s="29"/>
      <c r="B37" s="165" t="s">
        <v>70</v>
      </c>
      <c r="C37" s="282"/>
      <c r="D37" s="283"/>
      <c r="E37" s="283"/>
      <c r="F37" s="283"/>
      <c r="G37" s="283"/>
      <c r="H37" s="283"/>
      <c r="I37" s="283"/>
      <c r="J37" s="274"/>
    </row>
    <row r="38" spans="1:10" s="152" customFormat="1" ht="14.25">
      <c r="A38" s="29"/>
      <c r="B38" s="165" t="s">
        <v>71</v>
      </c>
      <c r="C38" s="282"/>
      <c r="D38" s="283"/>
      <c r="E38" s="283"/>
      <c r="F38" s="283"/>
      <c r="G38" s="283"/>
      <c r="H38" s="283"/>
      <c r="I38" s="283"/>
      <c r="J38" s="274"/>
    </row>
    <row r="39" spans="1:10" s="152" customFormat="1" ht="14.25">
      <c r="A39" s="29"/>
      <c r="B39" s="165" t="s">
        <v>72</v>
      </c>
      <c r="C39" s="282"/>
      <c r="D39" s="283"/>
      <c r="E39" s="283"/>
      <c r="F39" s="283"/>
      <c r="G39" s="283"/>
      <c r="H39" s="283"/>
      <c r="I39" s="283"/>
      <c r="J39" s="274"/>
    </row>
    <row r="40" spans="1:10" s="152" customFormat="1" ht="14.25">
      <c r="A40" s="29"/>
      <c r="B40" s="165" t="s">
        <v>73</v>
      </c>
      <c r="C40" s="282"/>
      <c r="D40" s="283"/>
      <c r="E40" s="283"/>
      <c r="F40" s="283"/>
      <c r="G40" s="283"/>
      <c r="H40" s="283"/>
      <c r="I40" s="283"/>
      <c r="J40" s="274"/>
    </row>
    <row r="41" spans="1:10" s="152" customFormat="1" ht="14.25">
      <c r="A41" s="29"/>
      <c r="B41" s="165" t="s">
        <v>74</v>
      </c>
      <c r="C41" s="282"/>
      <c r="D41" s="283"/>
      <c r="E41" s="283"/>
      <c r="F41" s="283"/>
      <c r="G41" s="283"/>
      <c r="H41" s="283"/>
      <c r="I41" s="283"/>
      <c r="J41" s="274"/>
    </row>
    <row r="42" spans="1:10" s="152" customFormat="1" ht="14.25">
      <c r="A42" s="29"/>
      <c r="B42" s="165" t="s">
        <v>75</v>
      </c>
      <c r="C42" s="282"/>
      <c r="D42" s="283"/>
      <c r="E42" s="283"/>
      <c r="F42" s="283"/>
      <c r="G42" s="283"/>
      <c r="H42" s="283"/>
      <c r="I42" s="283"/>
      <c r="J42" s="274"/>
    </row>
    <row r="43" spans="1:10" s="152" customFormat="1" ht="14.25">
      <c r="A43" s="29"/>
      <c r="B43" s="165" t="s">
        <v>76</v>
      </c>
      <c r="C43" s="282"/>
      <c r="D43" s="283"/>
      <c r="E43" s="283"/>
      <c r="F43" s="283"/>
      <c r="G43" s="283"/>
      <c r="H43" s="283"/>
      <c r="I43" s="283"/>
      <c r="J43" s="274"/>
    </row>
    <row r="44" spans="1:10" s="152" customFormat="1" ht="28.5">
      <c r="A44" s="29"/>
      <c r="B44" s="165" t="s">
        <v>77</v>
      </c>
      <c r="C44" s="282"/>
      <c r="D44" s="283"/>
      <c r="E44" s="283"/>
      <c r="F44" s="283"/>
      <c r="G44" s="283"/>
      <c r="H44" s="283"/>
      <c r="I44" s="283"/>
      <c r="J44" s="274"/>
    </row>
    <row r="45" spans="1:10" s="152" customFormat="1" ht="14.25">
      <c r="A45" s="29"/>
      <c r="B45" s="165" t="s">
        <v>78</v>
      </c>
      <c r="C45" s="282"/>
      <c r="D45" s="283"/>
      <c r="E45" s="283"/>
      <c r="F45" s="283"/>
      <c r="G45" s="283"/>
      <c r="H45" s="283"/>
      <c r="I45" s="283"/>
      <c r="J45" s="274"/>
    </row>
    <row r="46" spans="1:10" s="152" customFormat="1" ht="14.25">
      <c r="A46" s="29"/>
      <c r="B46" s="165" t="s">
        <v>79</v>
      </c>
      <c r="C46" s="282"/>
      <c r="D46" s="283"/>
      <c r="E46" s="283"/>
      <c r="F46" s="283"/>
      <c r="G46" s="283"/>
      <c r="H46" s="283"/>
      <c r="I46" s="283"/>
      <c r="J46" s="274"/>
    </row>
    <row r="47" spans="1:10" s="152" customFormat="1" ht="57">
      <c r="A47" s="29"/>
      <c r="B47" s="165" t="s">
        <v>80</v>
      </c>
      <c r="C47" s="282"/>
      <c r="D47" s="283"/>
      <c r="E47" s="283"/>
      <c r="F47" s="283"/>
      <c r="G47" s="283"/>
      <c r="H47" s="283"/>
      <c r="I47" s="283"/>
      <c r="J47" s="274"/>
    </row>
    <row r="48" spans="1:10" s="152" customFormat="1" ht="14.25">
      <c r="A48" s="29"/>
      <c r="B48" s="165" t="s">
        <v>81</v>
      </c>
      <c r="C48" s="282"/>
      <c r="D48" s="283"/>
      <c r="E48" s="283"/>
      <c r="F48" s="283"/>
      <c r="G48" s="283"/>
      <c r="H48" s="283"/>
      <c r="I48" s="283"/>
      <c r="J48" s="274"/>
    </row>
    <row r="49" spans="1:10" s="152" customFormat="1" ht="42.75">
      <c r="A49" s="29"/>
      <c r="B49" s="165" t="s">
        <v>82</v>
      </c>
      <c r="C49" s="282"/>
      <c r="D49" s="283"/>
      <c r="E49" s="283"/>
      <c r="F49" s="283"/>
      <c r="G49" s="283"/>
      <c r="H49" s="283"/>
      <c r="I49" s="283"/>
      <c r="J49" s="274"/>
    </row>
    <row r="50" spans="1:10" s="152" customFormat="1" ht="28.5">
      <c r="A50" s="29"/>
      <c r="B50" s="165" t="s">
        <v>83</v>
      </c>
      <c r="C50" s="282"/>
      <c r="D50" s="283"/>
      <c r="E50" s="283"/>
      <c r="F50" s="283"/>
      <c r="G50" s="283"/>
      <c r="H50" s="283"/>
      <c r="I50" s="283"/>
      <c r="J50" s="274"/>
    </row>
    <row r="51" spans="1:10" s="152" customFormat="1" ht="28.5">
      <c r="A51" s="29"/>
      <c r="B51" s="165" t="s">
        <v>84</v>
      </c>
      <c r="C51" s="282"/>
      <c r="D51" s="283"/>
      <c r="E51" s="283"/>
      <c r="F51" s="283"/>
      <c r="G51" s="283"/>
      <c r="H51" s="283"/>
      <c r="I51" s="283"/>
      <c r="J51" s="274"/>
    </row>
    <row r="52" spans="1:10" s="152" customFormat="1" ht="14.25">
      <c r="A52" s="29"/>
      <c r="B52" s="165" t="s">
        <v>85</v>
      </c>
      <c r="C52" s="282"/>
      <c r="D52" s="283"/>
      <c r="E52" s="283"/>
      <c r="F52" s="283"/>
      <c r="G52" s="283"/>
      <c r="H52" s="283"/>
      <c r="I52" s="283"/>
      <c r="J52" s="274"/>
    </row>
    <row r="53" spans="1:10" s="152" customFormat="1" ht="14.25">
      <c r="A53" s="29"/>
      <c r="B53" s="165" t="s">
        <v>86</v>
      </c>
      <c r="C53" s="282"/>
      <c r="D53" s="283"/>
      <c r="E53" s="283"/>
      <c r="F53" s="283"/>
      <c r="G53" s="283"/>
      <c r="H53" s="283"/>
      <c r="I53" s="283"/>
      <c r="J53" s="274"/>
    </row>
    <row r="54" spans="1:10" s="152" customFormat="1" ht="14.25">
      <c r="A54" s="29"/>
      <c r="B54" s="165" t="s">
        <v>87</v>
      </c>
      <c r="C54" s="282"/>
      <c r="D54" s="283"/>
      <c r="E54" s="283"/>
      <c r="F54" s="283"/>
      <c r="G54" s="283"/>
      <c r="H54" s="283"/>
      <c r="I54" s="283"/>
      <c r="J54" s="274"/>
    </row>
    <row r="55" spans="1:10" s="152" customFormat="1" ht="14.25">
      <c r="A55" s="29"/>
      <c r="B55" s="165" t="s">
        <v>88</v>
      </c>
      <c r="C55" s="282"/>
      <c r="D55" s="283"/>
      <c r="E55" s="283"/>
      <c r="F55" s="283"/>
      <c r="G55" s="283"/>
      <c r="H55" s="283"/>
      <c r="I55" s="283"/>
      <c r="J55" s="274"/>
    </row>
    <row r="56" spans="1:10" s="152" customFormat="1" ht="14.25">
      <c r="A56" s="29"/>
      <c r="B56" s="165" t="s">
        <v>89</v>
      </c>
      <c r="C56" s="282"/>
      <c r="D56" s="283"/>
      <c r="E56" s="283"/>
      <c r="F56" s="283"/>
      <c r="G56" s="283"/>
      <c r="H56" s="283"/>
      <c r="I56" s="283"/>
      <c r="J56" s="274"/>
    </row>
    <row r="57" spans="1:10" s="152" customFormat="1" ht="28.5">
      <c r="A57" s="29"/>
      <c r="B57" s="165" t="s">
        <v>90</v>
      </c>
      <c r="C57" s="282"/>
      <c r="D57" s="283"/>
      <c r="E57" s="283"/>
      <c r="F57" s="283"/>
      <c r="G57" s="283"/>
      <c r="H57" s="283"/>
      <c r="I57" s="283"/>
      <c r="J57" s="274"/>
    </row>
    <row r="58" spans="1:10" s="152" customFormat="1" ht="14.25">
      <c r="A58" s="29"/>
      <c r="B58" s="165" t="s">
        <v>91</v>
      </c>
      <c r="C58" s="282"/>
      <c r="D58" s="283"/>
      <c r="E58" s="283"/>
      <c r="F58" s="283"/>
      <c r="G58" s="283"/>
      <c r="H58" s="283"/>
      <c r="I58" s="283"/>
      <c r="J58" s="274"/>
    </row>
    <row r="59" spans="1:10" s="152" customFormat="1" ht="42.75">
      <c r="A59" s="29"/>
      <c r="B59" s="165" t="s">
        <v>92</v>
      </c>
      <c r="C59" s="282"/>
      <c r="D59" s="283"/>
      <c r="E59" s="283"/>
      <c r="F59" s="283"/>
      <c r="G59" s="283"/>
      <c r="H59" s="283"/>
      <c r="I59" s="283"/>
      <c r="J59" s="274"/>
    </row>
    <row r="60" spans="1:10" s="152" customFormat="1" ht="14.25">
      <c r="A60" s="29"/>
      <c r="B60" s="165" t="s">
        <v>93</v>
      </c>
      <c r="C60" s="282"/>
      <c r="D60" s="283"/>
      <c r="E60" s="283"/>
      <c r="F60" s="283"/>
      <c r="G60" s="283"/>
      <c r="H60" s="283"/>
      <c r="I60" s="283"/>
      <c r="J60" s="274"/>
    </row>
    <row r="61" spans="1:10" s="152" customFormat="1" ht="14.25">
      <c r="A61" s="29"/>
      <c r="B61" s="165" t="s">
        <v>94</v>
      </c>
      <c r="C61" s="282"/>
      <c r="D61" s="283"/>
      <c r="E61" s="283"/>
      <c r="F61" s="283"/>
      <c r="G61" s="283"/>
      <c r="H61" s="283"/>
      <c r="I61" s="283"/>
      <c r="J61" s="274"/>
    </row>
    <row r="62" spans="1:10" s="152" customFormat="1" ht="28.5">
      <c r="A62" s="29"/>
      <c r="B62" s="165" t="s">
        <v>95</v>
      </c>
      <c r="C62" s="282"/>
      <c r="D62" s="283"/>
      <c r="E62" s="283"/>
      <c r="F62" s="283"/>
      <c r="G62" s="283"/>
      <c r="H62" s="283"/>
      <c r="I62" s="283"/>
      <c r="J62" s="274"/>
    </row>
    <row r="63" spans="1:10" s="152" customFormat="1" ht="42.75">
      <c r="A63" s="29"/>
      <c r="B63" s="165" t="s">
        <v>96</v>
      </c>
      <c r="C63" s="282"/>
      <c r="D63" s="283"/>
      <c r="E63" s="283"/>
      <c r="F63" s="283"/>
      <c r="G63" s="283"/>
      <c r="H63" s="283"/>
      <c r="I63" s="283"/>
      <c r="J63" s="274"/>
    </row>
    <row r="64" spans="1:10" s="152" customFormat="1" ht="14.25">
      <c r="A64" s="29"/>
      <c r="B64" s="165" t="s">
        <v>97</v>
      </c>
      <c r="C64" s="282"/>
      <c r="D64" s="283"/>
      <c r="E64" s="283"/>
      <c r="F64" s="283"/>
      <c r="G64" s="283"/>
      <c r="H64" s="283"/>
      <c r="I64" s="283"/>
      <c r="J64" s="274"/>
    </row>
    <row r="65" spans="1:17" s="152" customFormat="1" ht="14.25">
      <c r="A65" s="29"/>
      <c r="B65" s="165" t="s">
        <v>98</v>
      </c>
      <c r="C65" s="282"/>
      <c r="D65" s="283"/>
      <c r="E65" s="283"/>
      <c r="F65" s="283"/>
      <c r="G65" s="283"/>
      <c r="H65" s="283"/>
      <c r="I65" s="283"/>
      <c r="J65" s="274"/>
    </row>
    <row r="66" spans="1:17" s="152" customFormat="1" ht="14.25">
      <c r="A66" s="29"/>
      <c r="B66" s="165" t="s">
        <v>99</v>
      </c>
      <c r="C66" s="282"/>
      <c r="D66" s="283"/>
      <c r="E66" s="283"/>
      <c r="F66" s="283"/>
      <c r="G66" s="283"/>
      <c r="H66" s="283"/>
      <c r="I66" s="283"/>
      <c r="J66" s="274"/>
    </row>
    <row r="67" spans="1:17" s="152" customFormat="1" ht="71.25">
      <c r="A67" s="29"/>
      <c r="B67" s="165" t="s">
        <v>100</v>
      </c>
      <c r="C67" s="282"/>
      <c r="D67" s="283"/>
      <c r="E67" s="283"/>
      <c r="F67" s="283"/>
      <c r="G67" s="283"/>
      <c r="H67" s="283"/>
      <c r="I67" s="283"/>
      <c r="J67" s="274"/>
    </row>
    <row r="68" spans="1:17" s="152" customFormat="1" ht="28.5">
      <c r="A68" s="29"/>
      <c r="B68" s="165" t="s">
        <v>101</v>
      </c>
      <c r="C68" s="282"/>
      <c r="D68" s="283"/>
      <c r="E68" s="283"/>
      <c r="F68" s="283"/>
      <c r="G68" s="283"/>
      <c r="H68" s="283"/>
      <c r="I68" s="283"/>
      <c r="J68" s="274"/>
    </row>
    <row r="69" spans="1:17" s="152" customFormat="1" ht="14.25">
      <c r="A69" s="29"/>
      <c r="B69" s="165" t="s">
        <v>102</v>
      </c>
      <c r="C69" s="282"/>
      <c r="D69" s="283"/>
      <c r="E69" s="283"/>
      <c r="F69" s="283"/>
      <c r="G69" s="283"/>
      <c r="H69" s="283"/>
      <c r="I69" s="283"/>
      <c r="J69" s="274"/>
    </row>
    <row r="70" spans="1:17" s="152" customFormat="1" ht="14.25">
      <c r="A70" s="29"/>
      <c r="B70" s="165"/>
      <c r="C70" s="282"/>
      <c r="D70" s="283"/>
      <c r="E70" s="283"/>
      <c r="F70" s="283"/>
      <c r="G70" s="283"/>
      <c r="H70" s="283"/>
      <c r="I70" s="283"/>
      <c r="J70" s="274"/>
    </row>
    <row r="71" spans="1:17" s="152" customFormat="1" ht="14.25">
      <c r="A71" s="84" t="s">
        <v>6</v>
      </c>
      <c r="B71" s="86" t="s">
        <v>7</v>
      </c>
      <c r="C71" s="284"/>
      <c r="D71" s="285"/>
      <c r="E71" s="283"/>
      <c r="F71" s="283"/>
      <c r="G71" s="283"/>
      <c r="H71" s="283"/>
      <c r="I71" s="283"/>
      <c r="J71" s="274"/>
    </row>
    <row r="72" spans="1:17" s="152" customFormat="1" ht="14.25">
      <c r="A72" s="21"/>
      <c r="B72" s="92"/>
      <c r="C72" s="284"/>
      <c r="D72" s="285"/>
      <c r="E72" s="283"/>
      <c r="F72" s="283"/>
      <c r="G72" s="283"/>
      <c r="H72" s="283"/>
      <c r="I72" s="283"/>
      <c r="J72" s="274"/>
    </row>
    <row r="73" spans="1:17">
      <c r="A73" s="21"/>
      <c r="B73" s="23"/>
      <c r="C73" s="284"/>
    </row>
    <row r="74" spans="1:17">
      <c r="A74" s="21"/>
      <c r="B74" s="111" t="s">
        <v>109</v>
      </c>
      <c r="C74" s="176"/>
    </row>
    <row r="75" spans="1:17" ht="28.5">
      <c r="A75" s="21"/>
      <c r="B75" s="349" t="s">
        <v>111</v>
      </c>
      <c r="C75" s="286"/>
    </row>
    <row r="76" spans="1:17" ht="42.75">
      <c r="A76" s="21"/>
      <c r="B76" s="349" t="s">
        <v>112</v>
      </c>
      <c r="C76" s="286"/>
    </row>
    <row r="77" spans="1:17" ht="42.75">
      <c r="A77" s="21"/>
      <c r="B77" s="349" t="s">
        <v>113</v>
      </c>
      <c r="C77" s="286"/>
    </row>
    <row r="78" spans="1:17" ht="71.25">
      <c r="A78" s="21"/>
      <c r="B78" s="349" t="s">
        <v>115</v>
      </c>
      <c r="C78" s="214"/>
    </row>
    <row r="79" spans="1:17" s="28" customFormat="1" ht="14.25">
      <c r="A79" s="135" t="s">
        <v>9</v>
      </c>
      <c r="B79" s="31" t="s">
        <v>144</v>
      </c>
      <c r="C79" s="215"/>
      <c r="D79" s="216"/>
      <c r="E79" s="287"/>
      <c r="F79" s="218"/>
      <c r="G79" s="219"/>
      <c r="H79" s="288"/>
      <c r="I79" s="288"/>
      <c r="J79" s="147"/>
      <c r="K79" s="27"/>
      <c r="L79" s="27"/>
      <c r="M79" s="27"/>
      <c r="N79" s="27"/>
      <c r="O79" s="27"/>
      <c r="P79" s="27"/>
      <c r="Q79" s="27"/>
    </row>
    <row r="80" spans="1:17" s="28" customFormat="1" ht="14.25">
      <c r="A80" s="21"/>
      <c r="B80" s="23"/>
      <c r="C80" s="289"/>
      <c r="D80" s="290"/>
      <c r="E80" s="291"/>
      <c r="F80" s="292"/>
      <c r="G80" s="293"/>
      <c r="H80" s="288"/>
      <c r="I80" s="288"/>
      <c r="J80" s="147"/>
      <c r="K80" s="27"/>
      <c r="L80" s="27"/>
      <c r="M80" s="27"/>
      <c r="N80" s="27"/>
      <c r="O80" s="27"/>
      <c r="P80" s="27"/>
      <c r="Q80" s="27"/>
    </row>
    <row r="81" spans="1:17" s="28" customFormat="1" ht="14.25">
      <c r="A81" s="21"/>
      <c r="B81" s="23" t="s">
        <v>145</v>
      </c>
      <c r="C81" s="289"/>
      <c r="D81" s="290"/>
      <c r="E81" s="291"/>
      <c r="F81" s="292"/>
      <c r="G81" s="293"/>
      <c r="H81" s="288"/>
      <c r="I81" s="288"/>
      <c r="J81" s="147"/>
      <c r="K81" s="27"/>
      <c r="L81" s="27"/>
      <c r="M81" s="27"/>
      <c r="N81" s="27"/>
      <c r="O81" s="27"/>
      <c r="P81" s="27"/>
      <c r="Q81" s="27"/>
    </row>
    <row r="82" spans="1:17" s="28" customFormat="1" ht="14.25">
      <c r="A82" s="21"/>
      <c r="B82" s="23" t="s">
        <v>37</v>
      </c>
      <c r="C82" s="289"/>
      <c r="D82" s="290"/>
      <c r="E82" s="291"/>
      <c r="F82" s="292"/>
      <c r="G82" s="293"/>
      <c r="H82" s="288"/>
      <c r="I82" s="288"/>
      <c r="J82" s="147"/>
      <c r="K82" s="27"/>
      <c r="L82" s="27"/>
      <c r="M82" s="27"/>
      <c r="N82" s="27"/>
      <c r="O82" s="27"/>
      <c r="P82" s="27"/>
      <c r="Q82" s="27"/>
    </row>
    <row r="83" spans="1:17" s="28" customFormat="1" ht="28.5">
      <c r="A83" s="21"/>
      <c r="B83" s="165" t="s">
        <v>146</v>
      </c>
      <c r="C83" s="294"/>
      <c r="D83" s="294"/>
      <c r="E83" s="294"/>
      <c r="F83" s="294"/>
      <c r="G83" s="294"/>
      <c r="H83" s="288"/>
      <c r="I83" s="288"/>
      <c r="J83" s="147"/>
      <c r="K83" s="27"/>
      <c r="L83" s="27"/>
      <c r="M83" s="27"/>
      <c r="N83" s="27"/>
      <c r="O83" s="27"/>
      <c r="P83" s="27"/>
      <c r="Q83" s="27"/>
    </row>
    <row r="84" spans="1:17" s="28" customFormat="1" ht="28.5">
      <c r="A84" s="21"/>
      <c r="B84" s="165" t="s">
        <v>147</v>
      </c>
      <c r="C84" s="294"/>
      <c r="D84" s="294"/>
      <c r="E84" s="294"/>
      <c r="F84" s="294"/>
      <c r="G84" s="293"/>
      <c r="H84" s="288"/>
      <c r="I84" s="288"/>
      <c r="J84" s="147"/>
      <c r="K84" s="27"/>
      <c r="L84" s="27"/>
      <c r="M84" s="27"/>
      <c r="N84" s="27"/>
      <c r="O84" s="27"/>
      <c r="P84" s="27"/>
      <c r="Q84" s="27"/>
    </row>
    <row r="85" spans="1:17" s="28" customFormat="1" ht="57">
      <c r="A85" s="21"/>
      <c r="B85" s="165" t="s">
        <v>148</v>
      </c>
      <c r="C85" s="294"/>
      <c r="D85" s="294"/>
      <c r="E85" s="294"/>
      <c r="F85" s="294"/>
      <c r="G85" s="293"/>
      <c r="H85" s="288"/>
      <c r="I85" s="288"/>
      <c r="J85" s="147"/>
      <c r="K85" s="27"/>
      <c r="L85" s="27"/>
      <c r="M85" s="27"/>
      <c r="N85" s="27"/>
      <c r="O85" s="27"/>
      <c r="P85" s="27"/>
      <c r="Q85" s="27"/>
    </row>
    <row r="86" spans="1:17" s="28" customFormat="1" ht="57">
      <c r="A86" s="21"/>
      <c r="B86" s="165" t="s">
        <v>149</v>
      </c>
      <c r="C86" s="294"/>
      <c r="D86" s="294"/>
      <c r="E86" s="294"/>
      <c r="F86" s="294"/>
      <c r="G86" s="293"/>
      <c r="H86" s="288"/>
      <c r="I86" s="288"/>
      <c r="J86" s="147"/>
      <c r="K86" s="27"/>
      <c r="L86" s="27"/>
      <c r="M86" s="27"/>
      <c r="N86" s="27"/>
      <c r="O86" s="27"/>
      <c r="P86" s="27"/>
      <c r="Q86" s="27"/>
    </row>
    <row r="87" spans="1:17" s="28" customFormat="1" ht="42.75">
      <c r="A87" s="21"/>
      <c r="B87" s="165" t="s">
        <v>150</v>
      </c>
      <c r="C87" s="294"/>
      <c r="D87" s="294"/>
      <c r="E87" s="294"/>
      <c r="F87" s="294"/>
      <c r="G87" s="293"/>
      <c r="H87" s="288"/>
      <c r="I87" s="288"/>
      <c r="J87" s="147"/>
      <c r="K87" s="27"/>
      <c r="L87" s="27"/>
      <c r="M87" s="27"/>
      <c r="N87" s="27"/>
      <c r="O87" s="27"/>
      <c r="P87" s="27"/>
      <c r="Q87" s="27"/>
    </row>
    <row r="88" spans="1:17" s="28" customFormat="1" ht="42.75">
      <c r="A88" s="21"/>
      <c r="B88" s="165" t="s">
        <v>151</v>
      </c>
      <c r="C88" s="294"/>
      <c r="D88" s="294"/>
      <c r="E88" s="294"/>
      <c r="F88" s="294"/>
      <c r="G88" s="293"/>
      <c r="H88" s="288"/>
      <c r="I88" s="288"/>
      <c r="J88" s="147"/>
      <c r="K88" s="27"/>
      <c r="L88" s="27"/>
      <c r="M88" s="27"/>
      <c r="N88" s="27"/>
      <c r="O88" s="27"/>
      <c r="P88" s="27"/>
      <c r="Q88" s="27"/>
    </row>
    <row r="89" spans="1:17" s="28" customFormat="1" ht="28.5">
      <c r="A89" s="21"/>
      <c r="B89" s="165" t="s">
        <v>152</v>
      </c>
      <c r="C89" s="294"/>
      <c r="D89" s="294"/>
      <c r="E89" s="294"/>
      <c r="F89" s="294"/>
      <c r="G89" s="293"/>
      <c r="H89" s="288"/>
      <c r="I89" s="288"/>
      <c r="J89" s="147"/>
      <c r="K89" s="27"/>
      <c r="L89" s="27"/>
      <c r="M89" s="27"/>
      <c r="N89" s="27"/>
      <c r="O89" s="27"/>
      <c r="P89" s="27"/>
      <c r="Q89" s="27"/>
    </row>
    <row r="90" spans="1:17" s="28" customFormat="1" ht="14.25">
      <c r="A90" s="21"/>
      <c r="B90" s="165" t="s">
        <v>153</v>
      </c>
      <c r="C90" s="294"/>
      <c r="D90" s="294"/>
      <c r="E90" s="294"/>
      <c r="F90" s="294"/>
      <c r="G90" s="293"/>
      <c r="H90" s="288"/>
      <c r="I90" s="288"/>
      <c r="J90" s="147"/>
      <c r="K90" s="27"/>
      <c r="L90" s="27"/>
      <c r="M90" s="27"/>
      <c r="N90" s="27"/>
      <c r="O90" s="27"/>
      <c r="P90" s="27"/>
      <c r="Q90" s="27"/>
    </row>
    <row r="91" spans="1:17" s="28" customFormat="1" ht="14.25">
      <c r="A91" s="21"/>
      <c r="B91" s="349" t="s">
        <v>154</v>
      </c>
      <c r="C91" s="295"/>
      <c r="D91" s="296"/>
      <c r="E91" s="297"/>
      <c r="F91" s="296"/>
      <c r="G91" s="293"/>
      <c r="H91" s="288"/>
      <c r="I91" s="288"/>
      <c r="J91" s="147"/>
      <c r="K91" s="27"/>
      <c r="L91" s="27"/>
      <c r="M91" s="27"/>
      <c r="N91" s="27"/>
      <c r="O91" s="27"/>
      <c r="P91" s="27"/>
      <c r="Q91" s="27"/>
    </row>
    <row r="92" spans="1:17" s="28" customFormat="1" ht="14.25">
      <c r="A92" s="21"/>
      <c r="B92" s="349" t="s">
        <v>155</v>
      </c>
      <c r="C92" s="295"/>
      <c r="D92" s="296"/>
      <c r="E92" s="297"/>
      <c r="F92" s="296"/>
      <c r="G92" s="293"/>
      <c r="H92" s="288"/>
      <c r="I92" s="288"/>
      <c r="J92" s="147"/>
      <c r="K92" s="27"/>
      <c r="L92" s="27"/>
      <c r="M92" s="27"/>
      <c r="N92" s="27"/>
      <c r="O92" s="27"/>
      <c r="P92" s="27"/>
      <c r="Q92" s="27"/>
    </row>
    <row r="93" spans="1:17" s="28" customFormat="1" ht="42.75">
      <c r="A93" s="21"/>
      <c r="B93" s="165" t="s">
        <v>156</v>
      </c>
      <c r="C93" s="294"/>
      <c r="D93" s="294"/>
      <c r="E93" s="294"/>
      <c r="F93" s="294"/>
      <c r="G93" s="293"/>
      <c r="H93" s="288"/>
      <c r="I93" s="288"/>
      <c r="J93" s="147"/>
      <c r="K93" s="27"/>
      <c r="L93" s="27"/>
      <c r="M93" s="27"/>
      <c r="N93" s="27"/>
      <c r="O93" s="27"/>
      <c r="P93" s="27"/>
      <c r="Q93" s="27"/>
    </row>
    <row r="94" spans="1:17" s="28" customFormat="1" ht="14.25">
      <c r="A94" s="21"/>
      <c r="B94" s="165" t="s">
        <v>157</v>
      </c>
      <c r="C94" s="294"/>
      <c r="D94" s="294"/>
      <c r="E94" s="294"/>
      <c r="F94" s="294"/>
      <c r="G94" s="293"/>
      <c r="H94" s="288"/>
      <c r="I94" s="288"/>
      <c r="J94" s="147"/>
      <c r="K94" s="27"/>
      <c r="L94" s="27"/>
      <c r="M94" s="27"/>
      <c r="N94" s="27"/>
      <c r="O94" s="27"/>
      <c r="P94" s="27"/>
      <c r="Q94" s="27"/>
    </row>
    <row r="95" spans="1:17" s="28" customFormat="1" ht="42.75">
      <c r="A95" s="21"/>
      <c r="B95" s="165" t="s">
        <v>158</v>
      </c>
      <c r="C95" s="294"/>
      <c r="D95" s="294"/>
      <c r="E95" s="294"/>
      <c r="F95" s="294"/>
      <c r="G95" s="293"/>
      <c r="H95" s="288"/>
      <c r="I95" s="288"/>
      <c r="J95" s="147"/>
      <c r="K95" s="27"/>
      <c r="L95" s="27"/>
      <c r="M95" s="27"/>
      <c r="N95" s="27"/>
      <c r="O95" s="27"/>
      <c r="P95" s="27"/>
      <c r="Q95" s="27"/>
    </row>
    <row r="96" spans="1:17" s="28" customFormat="1" ht="57">
      <c r="A96" s="21"/>
      <c r="B96" s="165" t="s">
        <v>159</v>
      </c>
      <c r="C96" s="294"/>
      <c r="D96" s="294"/>
      <c r="E96" s="294"/>
      <c r="F96" s="294"/>
      <c r="G96" s="293"/>
      <c r="H96" s="288"/>
      <c r="I96" s="288"/>
      <c r="J96" s="147"/>
      <c r="K96" s="27"/>
      <c r="L96" s="27"/>
      <c r="M96" s="27"/>
      <c r="N96" s="27"/>
      <c r="O96" s="27"/>
      <c r="P96" s="27"/>
      <c r="Q96" s="27"/>
    </row>
    <row r="97" spans="1:17" s="28" customFormat="1" ht="28.5">
      <c r="A97" s="21"/>
      <c r="B97" s="165" t="s">
        <v>160</v>
      </c>
      <c r="C97" s="294"/>
      <c r="D97" s="294"/>
      <c r="E97" s="294"/>
      <c r="F97" s="294"/>
      <c r="G97" s="293"/>
      <c r="H97" s="288"/>
      <c r="I97" s="288"/>
      <c r="J97" s="147"/>
      <c r="K97" s="27"/>
      <c r="L97" s="27"/>
      <c r="M97" s="27"/>
      <c r="N97" s="27"/>
      <c r="O97" s="27"/>
      <c r="P97" s="27"/>
      <c r="Q97" s="27"/>
    </row>
    <row r="98" spans="1:17" s="28" customFormat="1" ht="14.25">
      <c r="A98" s="21"/>
      <c r="B98" s="349" t="s">
        <v>43</v>
      </c>
      <c r="C98" s="295"/>
      <c r="D98" s="296"/>
      <c r="E98" s="297"/>
      <c r="F98" s="296"/>
      <c r="G98" s="293"/>
      <c r="H98" s="288"/>
      <c r="I98" s="288"/>
      <c r="J98" s="147"/>
      <c r="K98" s="27"/>
      <c r="L98" s="27"/>
      <c r="M98" s="27"/>
      <c r="N98" s="27"/>
      <c r="O98" s="27"/>
      <c r="P98" s="27"/>
      <c r="Q98" s="27"/>
    </row>
    <row r="99" spans="1:17" s="28" customFormat="1" ht="14.25">
      <c r="A99" s="21"/>
      <c r="B99" s="349" t="s">
        <v>161</v>
      </c>
      <c r="C99" s="295"/>
      <c r="D99" s="296"/>
      <c r="E99" s="297"/>
      <c r="F99" s="296"/>
      <c r="G99" s="293"/>
      <c r="H99" s="288"/>
      <c r="I99" s="288"/>
      <c r="J99" s="147"/>
      <c r="K99" s="27"/>
      <c r="L99" s="27"/>
      <c r="M99" s="27"/>
      <c r="N99" s="27"/>
      <c r="O99" s="27"/>
      <c r="P99" s="27"/>
      <c r="Q99" s="27"/>
    </row>
    <row r="100" spans="1:17" s="28" customFormat="1" ht="71.25">
      <c r="A100" s="21"/>
      <c r="B100" s="165" t="s">
        <v>162</v>
      </c>
      <c r="C100" s="294"/>
      <c r="D100" s="294"/>
      <c r="E100" s="294"/>
      <c r="F100" s="294"/>
      <c r="G100" s="293"/>
      <c r="H100" s="288"/>
      <c r="I100" s="288"/>
      <c r="J100" s="147"/>
      <c r="K100" s="27"/>
      <c r="L100" s="27"/>
      <c r="M100" s="27"/>
      <c r="N100" s="27"/>
      <c r="O100" s="27"/>
      <c r="P100" s="27"/>
      <c r="Q100" s="27"/>
    </row>
    <row r="101" spans="1:17" s="28" customFormat="1" ht="28.5">
      <c r="A101" s="21"/>
      <c r="B101" s="165" t="s">
        <v>163</v>
      </c>
      <c r="C101" s="294"/>
      <c r="D101" s="294"/>
      <c r="E101" s="294"/>
      <c r="F101" s="294"/>
      <c r="G101" s="293"/>
      <c r="H101" s="288"/>
      <c r="I101" s="288"/>
      <c r="J101" s="147"/>
      <c r="K101" s="27"/>
      <c r="L101" s="27"/>
      <c r="M101" s="27"/>
      <c r="N101" s="27"/>
      <c r="O101" s="27"/>
      <c r="P101" s="27"/>
      <c r="Q101" s="27"/>
    </row>
    <row r="102" spans="1:17" s="28" customFormat="1" ht="14.25">
      <c r="A102" s="21"/>
      <c r="B102" s="349" t="s">
        <v>164</v>
      </c>
      <c r="C102" s="295"/>
      <c r="D102" s="296"/>
      <c r="E102" s="297"/>
      <c r="F102" s="296"/>
      <c r="G102" s="293"/>
      <c r="H102" s="288"/>
      <c r="I102" s="288"/>
      <c r="J102" s="147"/>
      <c r="K102" s="27"/>
      <c r="L102" s="27"/>
      <c r="M102" s="27"/>
      <c r="N102" s="27"/>
      <c r="O102" s="27"/>
      <c r="P102" s="27"/>
      <c r="Q102" s="27"/>
    </row>
    <row r="103" spans="1:17" s="28" customFormat="1" ht="14.25">
      <c r="A103" s="21"/>
      <c r="B103" s="349" t="s">
        <v>46</v>
      </c>
      <c r="C103" s="295"/>
      <c r="D103" s="296"/>
      <c r="E103" s="297"/>
      <c r="F103" s="296"/>
      <c r="G103" s="293"/>
      <c r="H103" s="288"/>
      <c r="I103" s="288"/>
      <c r="J103" s="147"/>
      <c r="K103" s="27"/>
      <c r="L103" s="27"/>
      <c r="M103" s="27"/>
      <c r="N103" s="27"/>
      <c r="O103" s="27"/>
      <c r="P103" s="27"/>
      <c r="Q103" s="27"/>
    </row>
    <row r="104" spans="1:17" s="28" customFormat="1" ht="14.25">
      <c r="A104" s="21"/>
      <c r="B104" s="349" t="s">
        <v>165</v>
      </c>
      <c r="C104" s="295"/>
      <c r="D104" s="296"/>
      <c r="E104" s="297"/>
      <c r="F104" s="296"/>
      <c r="G104" s="293"/>
      <c r="H104" s="288"/>
      <c r="I104" s="288"/>
      <c r="J104" s="147"/>
      <c r="K104" s="27"/>
      <c r="L104" s="27"/>
      <c r="M104" s="27"/>
      <c r="N104" s="27"/>
      <c r="O104" s="27"/>
      <c r="P104" s="27"/>
      <c r="Q104" s="27"/>
    </row>
    <row r="105" spans="1:17" s="28" customFormat="1" ht="14.25">
      <c r="A105" s="21"/>
      <c r="B105" s="349" t="s">
        <v>166</v>
      </c>
      <c r="C105" s="295"/>
      <c r="D105" s="296"/>
      <c r="E105" s="297"/>
      <c r="F105" s="296"/>
      <c r="G105" s="293"/>
      <c r="H105" s="288"/>
      <c r="I105" s="288"/>
      <c r="J105" s="147"/>
      <c r="K105" s="27"/>
      <c r="L105" s="27"/>
      <c r="M105" s="27"/>
      <c r="N105" s="27"/>
      <c r="O105" s="27"/>
      <c r="P105" s="27"/>
      <c r="Q105" s="27"/>
    </row>
    <row r="106" spans="1:17" s="28" customFormat="1" ht="14.25">
      <c r="A106" s="21"/>
      <c r="B106" s="349" t="s">
        <v>47</v>
      </c>
      <c r="C106" s="295"/>
      <c r="D106" s="296"/>
      <c r="E106" s="297"/>
      <c r="F106" s="296"/>
      <c r="G106" s="293"/>
      <c r="H106" s="288"/>
      <c r="I106" s="288"/>
      <c r="J106" s="147"/>
      <c r="K106" s="27"/>
      <c r="L106" s="27"/>
      <c r="M106" s="27"/>
      <c r="N106" s="27"/>
      <c r="O106" s="27"/>
      <c r="P106" s="27"/>
      <c r="Q106" s="27"/>
    </row>
    <row r="107" spans="1:17" s="28" customFormat="1" ht="14.25">
      <c r="A107" s="21"/>
      <c r="B107" s="349" t="s">
        <v>49</v>
      </c>
      <c r="C107" s="295"/>
      <c r="D107" s="296"/>
      <c r="E107" s="297"/>
      <c r="F107" s="296"/>
      <c r="G107" s="293"/>
      <c r="H107" s="288"/>
      <c r="I107" s="288"/>
      <c r="J107" s="147"/>
      <c r="K107" s="27"/>
      <c r="L107" s="27"/>
      <c r="M107" s="27"/>
      <c r="N107" s="27"/>
      <c r="O107" s="27"/>
      <c r="P107" s="27"/>
      <c r="Q107" s="27"/>
    </row>
    <row r="108" spans="1:17" s="28" customFormat="1" ht="14.25">
      <c r="A108" s="21"/>
      <c r="B108" s="349" t="s">
        <v>167</v>
      </c>
      <c r="C108" s="295"/>
      <c r="D108" s="296"/>
      <c r="E108" s="297"/>
      <c r="F108" s="296"/>
      <c r="G108" s="293"/>
      <c r="H108" s="288"/>
      <c r="I108" s="288"/>
      <c r="J108" s="147"/>
      <c r="K108" s="27"/>
      <c r="L108" s="27"/>
      <c r="M108" s="27"/>
      <c r="N108" s="27"/>
      <c r="O108" s="27"/>
      <c r="P108" s="27"/>
      <c r="Q108" s="27"/>
    </row>
    <row r="109" spans="1:17" s="28" customFormat="1" ht="14.25">
      <c r="A109" s="21"/>
      <c r="B109" s="349" t="s">
        <v>168</v>
      </c>
      <c r="C109" s="295"/>
      <c r="D109" s="296"/>
      <c r="E109" s="297"/>
      <c r="F109" s="296"/>
      <c r="G109" s="293"/>
      <c r="H109" s="288"/>
      <c r="I109" s="288"/>
      <c r="J109" s="147"/>
      <c r="K109" s="27"/>
      <c r="L109" s="27"/>
      <c r="M109" s="27"/>
      <c r="N109" s="27"/>
      <c r="O109" s="27"/>
      <c r="P109" s="27"/>
      <c r="Q109" s="27"/>
    </row>
    <row r="110" spans="1:17" s="28" customFormat="1" ht="28.5">
      <c r="A110" s="21"/>
      <c r="B110" s="165" t="s">
        <v>50</v>
      </c>
      <c r="C110" s="294"/>
      <c r="D110" s="294"/>
      <c r="E110" s="294"/>
      <c r="F110" s="294"/>
      <c r="G110" s="293"/>
      <c r="H110" s="288"/>
      <c r="I110" s="288"/>
      <c r="J110" s="147"/>
      <c r="K110" s="27"/>
      <c r="L110" s="27"/>
      <c r="M110" s="27"/>
      <c r="N110" s="27"/>
      <c r="O110" s="27"/>
      <c r="P110" s="27"/>
      <c r="Q110" s="27"/>
    </row>
    <row r="111" spans="1:17" s="28" customFormat="1" ht="14.25">
      <c r="A111" s="21"/>
      <c r="B111" s="349" t="s">
        <v>51</v>
      </c>
      <c r="C111" s="295"/>
      <c r="D111" s="296"/>
      <c r="E111" s="297"/>
      <c r="F111" s="296"/>
      <c r="G111" s="293"/>
      <c r="H111" s="288"/>
      <c r="I111" s="288"/>
      <c r="J111" s="147"/>
      <c r="K111" s="27"/>
      <c r="L111" s="27"/>
      <c r="M111" s="27"/>
      <c r="N111" s="27"/>
      <c r="O111" s="27"/>
      <c r="P111" s="27"/>
      <c r="Q111" s="27"/>
    </row>
    <row r="112" spans="1:17" s="28" customFormat="1" ht="14.25">
      <c r="A112" s="21"/>
      <c r="B112" s="349" t="s">
        <v>52</v>
      </c>
      <c r="C112" s="295"/>
      <c r="D112" s="296"/>
      <c r="E112" s="297"/>
      <c r="F112" s="296"/>
      <c r="G112" s="293"/>
      <c r="H112" s="288"/>
      <c r="I112" s="288"/>
      <c r="J112" s="147"/>
      <c r="K112" s="27"/>
      <c r="L112" s="27"/>
      <c r="M112" s="27"/>
      <c r="N112" s="27"/>
      <c r="O112" s="27"/>
      <c r="P112" s="27"/>
      <c r="Q112" s="27"/>
    </row>
    <row r="113" spans="1:17" s="28" customFormat="1" ht="14.25">
      <c r="A113" s="21"/>
      <c r="B113" s="349" t="s">
        <v>169</v>
      </c>
      <c r="C113" s="295"/>
      <c r="D113" s="296"/>
      <c r="E113" s="297"/>
      <c r="F113" s="296"/>
      <c r="G113" s="293"/>
      <c r="H113" s="288"/>
      <c r="I113" s="288"/>
      <c r="J113" s="147"/>
      <c r="K113" s="27"/>
      <c r="L113" s="27"/>
      <c r="M113" s="27"/>
      <c r="N113" s="27"/>
      <c r="O113" s="27"/>
      <c r="P113" s="27"/>
      <c r="Q113" s="27"/>
    </row>
    <row r="114" spans="1:17" s="28" customFormat="1" ht="14.25">
      <c r="A114" s="21"/>
      <c r="B114" s="349" t="s">
        <v>170</v>
      </c>
      <c r="C114" s="295"/>
      <c r="D114" s="296"/>
      <c r="E114" s="297"/>
      <c r="F114" s="296"/>
      <c r="G114" s="293"/>
      <c r="H114" s="288"/>
      <c r="I114" s="288"/>
      <c r="J114" s="147"/>
      <c r="K114" s="27"/>
      <c r="L114" s="27"/>
      <c r="M114" s="27"/>
      <c r="N114" s="27"/>
      <c r="O114" s="27"/>
      <c r="P114" s="27"/>
      <c r="Q114" s="27"/>
    </row>
    <row r="115" spans="1:17" s="28" customFormat="1" ht="28.5">
      <c r="A115" s="21"/>
      <c r="B115" s="165" t="s">
        <v>171</v>
      </c>
      <c r="C115" s="294"/>
      <c r="D115" s="294"/>
      <c r="E115" s="294"/>
      <c r="F115" s="294"/>
      <c r="G115" s="293"/>
      <c r="H115" s="288"/>
      <c r="I115" s="288"/>
      <c r="J115" s="147"/>
      <c r="K115" s="27"/>
      <c r="L115" s="27"/>
      <c r="M115" s="27"/>
      <c r="N115" s="27"/>
      <c r="O115" s="27"/>
      <c r="P115" s="27"/>
      <c r="Q115" s="27"/>
    </row>
    <row r="116" spans="1:17" s="28" customFormat="1" ht="14.25">
      <c r="A116" s="21"/>
      <c r="B116" s="349" t="s">
        <v>172</v>
      </c>
      <c r="C116" s="295"/>
      <c r="D116" s="296"/>
      <c r="E116" s="297"/>
      <c r="F116" s="296"/>
      <c r="G116" s="293"/>
      <c r="H116" s="288"/>
      <c r="I116" s="288"/>
      <c r="J116" s="147"/>
      <c r="K116" s="27"/>
      <c r="L116" s="27"/>
      <c r="M116" s="27"/>
      <c r="N116" s="27"/>
      <c r="O116" s="27"/>
      <c r="P116" s="27"/>
      <c r="Q116" s="27"/>
    </row>
    <row r="117" spans="1:17" s="28" customFormat="1" ht="14.25">
      <c r="A117" s="21"/>
      <c r="B117" s="349" t="s">
        <v>173</v>
      </c>
      <c r="C117" s="295"/>
      <c r="D117" s="296"/>
      <c r="E117" s="297"/>
      <c r="F117" s="296"/>
      <c r="G117" s="293"/>
      <c r="H117" s="288"/>
      <c r="I117" s="288"/>
      <c r="J117" s="147"/>
      <c r="K117" s="27"/>
      <c r="L117" s="27"/>
      <c r="M117" s="27"/>
      <c r="N117" s="27"/>
      <c r="O117" s="27"/>
      <c r="P117" s="27"/>
      <c r="Q117" s="27"/>
    </row>
    <row r="118" spans="1:17" s="28" customFormat="1" ht="14.25">
      <c r="A118" s="21"/>
      <c r="B118" s="349" t="s">
        <v>174</v>
      </c>
      <c r="C118" s="295"/>
      <c r="D118" s="296"/>
      <c r="E118" s="297"/>
      <c r="F118" s="296"/>
      <c r="G118" s="293"/>
      <c r="H118" s="288"/>
      <c r="I118" s="288"/>
      <c r="J118" s="147"/>
      <c r="K118" s="27"/>
      <c r="L118" s="27"/>
      <c r="M118" s="27"/>
      <c r="N118" s="27"/>
      <c r="O118" s="27"/>
      <c r="P118" s="27"/>
      <c r="Q118" s="27"/>
    </row>
    <row r="119" spans="1:17" s="28" customFormat="1" ht="14.25">
      <c r="A119" s="21"/>
      <c r="B119" s="349" t="s">
        <v>175</v>
      </c>
      <c r="C119" s="295"/>
      <c r="D119" s="296"/>
      <c r="E119" s="297"/>
      <c r="F119" s="296"/>
      <c r="G119" s="293"/>
      <c r="H119" s="288"/>
      <c r="I119" s="288"/>
      <c r="J119" s="147"/>
      <c r="K119" s="27"/>
      <c r="L119" s="27"/>
      <c r="M119" s="27"/>
      <c r="N119" s="27"/>
      <c r="O119" s="27"/>
      <c r="P119" s="27"/>
      <c r="Q119" s="27"/>
    </row>
    <row r="120" spans="1:17" s="28" customFormat="1" ht="28.5">
      <c r="A120" s="21"/>
      <c r="B120" s="165" t="s">
        <v>176</v>
      </c>
      <c r="C120" s="294"/>
      <c r="D120" s="294"/>
      <c r="E120" s="294"/>
      <c r="F120" s="294"/>
      <c r="G120" s="293"/>
      <c r="H120" s="288"/>
      <c r="I120" s="288"/>
      <c r="J120" s="147"/>
      <c r="K120" s="27"/>
      <c r="L120" s="27"/>
      <c r="M120" s="27"/>
      <c r="N120" s="27"/>
      <c r="O120" s="27"/>
      <c r="P120" s="27"/>
      <c r="Q120" s="27"/>
    </row>
    <row r="121" spans="1:17" s="28" customFormat="1" ht="28.5">
      <c r="A121" s="21"/>
      <c r="B121" s="165" t="s">
        <v>177</v>
      </c>
      <c r="C121" s="294"/>
      <c r="D121" s="294"/>
      <c r="E121" s="294"/>
      <c r="F121" s="294"/>
      <c r="G121" s="293"/>
      <c r="H121" s="288"/>
      <c r="I121" s="288"/>
      <c r="J121" s="147"/>
      <c r="K121" s="27"/>
      <c r="L121" s="27"/>
      <c r="M121" s="27"/>
      <c r="N121" s="27"/>
      <c r="O121" s="27"/>
      <c r="P121" s="27"/>
      <c r="Q121" s="27"/>
    </row>
    <row r="122" spans="1:17" s="28" customFormat="1" ht="14.25">
      <c r="A122" s="21"/>
      <c r="B122" s="165" t="s">
        <v>178</v>
      </c>
      <c r="C122" s="294"/>
      <c r="D122" s="294"/>
      <c r="E122" s="294"/>
      <c r="F122" s="294"/>
      <c r="G122" s="293"/>
      <c r="H122" s="288"/>
      <c r="I122" s="288"/>
      <c r="J122" s="147"/>
      <c r="K122" s="27"/>
      <c r="L122" s="27"/>
      <c r="M122" s="27"/>
      <c r="N122" s="27"/>
      <c r="O122" s="27"/>
      <c r="P122" s="27"/>
      <c r="Q122" s="27"/>
    </row>
    <row r="123" spans="1:17" s="28" customFormat="1" ht="28.5">
      <c r="A123" s="21"/>
      <c r="B123" s="165" t="s">
        <v>179</v>
      </c>
      <c r="C123" s="294"/>
      <c r="D123" s="294"/>
      <c r="E123" s="294"/>
      <c r="F123" s="294"/>
      <c r="G123" s="293"/>
      <c r="H123" s="288"/>
      <c r="I123" s="288"/>
      <c r="J123" s="147"/>
      <c r="K123" s="27"/>
      <c r="L123" s="27"/>
      <c r="M123" s="27"/>
      <c r="N123" s="27"/>
      <c r="O123" s="27"/>
      <c r="P123" s="27"/>
      <c r="Q123" s="27"/>
    </row>
    <row r="124" spans="1:17" s="28" customFormat="1" ht="14.25">
      <c r="A124" s="21"/>
      <c r="B124" s="165" t="s">
        <v>54</v>
      </c>
      <c r="C124" s="294"/>
      <c r="D124" s="294"/>
      <c r="E124" s="294"/>
      <c r="F124" s="294"/>
      <c r="G124" s="293"/>
      <c r="H124" s="288"/>
      <c r="I124" s="288"/>
      <c r="J124" s="147"/>
      <c r="K124" s="27"/>
      <c r="L124" s="27"/>
      <c r="M124" s="27"/>
      <c r="N124" s="27"/>
      <c r="O124" s="27"/>
      <c r="P124" s="27"/>
      <c r="Q124" s="27"/>
    </row>
    <row r="125" spans="1:17" s="28" customFormat="1" ht="14.25">
      <c r="A125" s="21"/>
      <c r="B125" s="165" t="s">
        <v>55</v>
      </c>
      <c r="C125" s="294"/>
      <c r="D125" s="294"/>
      <c r="E125" s="294"/>
      <c r="F125" s="294"/>
      <c r="G125" s="293"/>
      <c r="H125" s="288"/>
      <c r="I125" s="288"/>
      <c r="J125" s="147"/>
      <c r="K125" s="27"/>
      <c r="L125" s="27"/>
      <c r="M125" s="27"/>
      <c r="N125" s="27"/>
      <c r="O125" s="27"/>
      <c r="P125" s="27"/>
      <c r="Q125" s="27"/>
    </row>
    <row r="126" spans="1:17" s="28" customFormat="1" ht="42.75">
      <c r="A126" s="21"/>
      <c r="B126" s="165" t="s">
        <v>56</v>
      </c>
      <c r="C126" s="294"/>
      <c r="D126" s="294"/>
      <c r="E126" s="294"/>
      <c r="F126" s="294"/>
      <c r="G126" s="293"/>
      <c r="H126" s="288"/>
      <c r="I126" s="288"/>
      <c r="J126" s="147"/>
      <c r="K126" s="27"/>
      <c r="L126" s="27"/>
      <c r="M126" s="27"/>
      <c r="N126" s="27"/>
      <c r="O126" s="27"/>
      <c r="P126" s="27"/>
      <c r="Q126" s="27"/>
    </row>
    <row r="127" spans="1:17" s="28" customFormat="1" ht="57">
      <c r="A127" s="21"/>
      <c r="B127" s="165" t="s">
        <v>58</v>
      </c>
      <c r="C127" s="294"/>
      <c r="D127" s="294"/>
      <c r="E127" s="294"/>
      <c r="F127" s="294"/>
      <c r="G127" s="293"/>
      <c r="H127" s="288"/>
      <c r="I127" s="288"/>
      <c r="J127" s="147"/>
      <c r="K127" s="27"/>
      <c r="L127" s="27"/>
      <c r="M127" s="27"/>
      <c r="N127" s="27"/>
      <c r="O127" s="27"/>
      <c r="P127" s="27"/>
      <c r="Q127" s="27"/>
    </row>
    <row r="128" spans="1:17" s="28" customFormat="1" ht="14.25">
      <c r="A128" s="21"/>
      <c r="B128" s="23"/>
      <c r="C128" s="289"/>
      <c r="D128" s="290"/>
      <c r="E128" s="291"/>
      <c r="F128" s="292"/>
      <c r="G128" s="293"/>
      <c r="H128" s="288"/>
      <c r="I128" s="288"/>
      <c r="J128" s="147"/>
      <c r="K128" s="27"/>
      <c r="L128" s="27"/>
      <c r="M128" s="27"/>
      <c r="N128" s="27"/>
      <c r="O128" s="27"/>
      <c r="P128" s="27"/>
      <c r="Q128" s="27"/>
    </row>
    <row r="129" spans="1:17" s="28" customFormat="1" ht="14.25">
      <c r="A129" s="21"/>
      <c r="B129" s="23" t="s">
        <v>180</v>
      </c>
      <c r="C129" s="289"/>
      <c r="D129" s="290"/>
      <c r="E129" s="291"/>
      <c r="F129" s="292"/>
      <c r="G129" s="293"/>
      <c r="H129" s="288"/>
      <c r="I129" s="288"/>
      <c r="J129" s="147"/>
      <c r="K129" s="27"/>
      <c r="L129" s="27"/>
      <c r="M129" s="27"/>
      <c r="N129" s="27"/>
      <c r="O129" s="27"/>
      <c r="P129" s="27"/>
      <c r="Q129" s="27"/>
    </row>
    <row r="130" spans="1:17" s="28" customFormat="1" ht="14.25">
      <c r="A130" s="21"/>
      <c r="B130" s="23" t="s">
        <v>37</v>
      </c>
      <c r="C130" s="289"/>
      <c r="D130" s="290"/>
      <c r="E130" s="291"/>
      <c r="F130" s="292"/>
      <c r="G130" s="293"/>
      <c r="H130" s="288"/>
      <c r="I130" s="288"/>
      <c r="J130" s="147"/>
      <c r="K130" s="27"/>
      <c r="L130" s="27"/>
      <c r="M130" s="27"/>
      <c r="N130" s="27"/>
      <c r="O130" s="27"/>
      <c r="P130" s="27"/>
      <c r="Q130" s="27"/>
    </row>
    <row r="131" spans="1:17" s="28" customFormat="1" ht="28.5">
      <c r="A131" s="21"/>
      <c r="B131" s="165" t="s">
        <v>181</v>
      </c>
      <c r="C131" s="294"/>
      <c r="D131" s="294"/>
      <c r="E131" s="294"/>
      <c r="F131" s="294"/>
      <c r="G131" s="293"/>
      <c r="H131" s="288"/>
      <c r="I131" s="288"/>
      <c r="J131" s="147"/>
      <c r="K131" s="27"/>
      <c r="L131" s="27"/>
      <c r="M131" s="27"/>
      <c r="N131" s="27"/>
      <c r="O131" s="27"/>
      <c r="P131" s="27"/>
      <c r="Q131" s="27"/>
    </row>
    <row r="132" spans="1:17" s="28" customFormat="1" ht="28.5">
      <c r="A132" s="21"/>
      <c r="B132" s="165" t="s">
        <v>182</v>
      </c>
      <c r="C132" s="294"/>
      <c r="D132" s="294"/>
      <c r="E132" s="294"/>
      <c r="F132" s="294"/>
      <c r="G132" s="293"/>
      <c r="H132" s="288"/>
      <c r="I132" s="288"/>
      <c r="J132" s="147"/>
      <c r="K132" s="27"/>
      <c r="L132" s="27"/>
      <c r="M132" s="27"/>
      <c r="N132" s="27"/>
      <c r="O132" s="27"/>
      <c r="P132" s="27"/>
      <c r="Q132" s="27"/>
    </row>
    <row r="133" spans="1:17" s="28" customFormat="1" ht="57">
      <c r="A133" s="21"/>
      <c r="B133" s="165" t="s">
        <v>183</v>
      </c>
      <c r="C133" s="294"/>
      <c r="D133" s="294"/>
      <c r="E133" s="294"/>
      <c r="F133" s="294"/>
      <c r="G133" s="293"/>
      <c r="H133" s="288"/>
      <c r="I133" s="288"/>
      <c r="J133" s="147"/>
      <c r="K133" s="27"/>
      <c r="L133" s="27"/>
      <c r="M133" s="27"/>
      <c r="N133" s="27"/>
      <c r="O133" s="27"/>
      <c r="P133" s="27"/>
      <c r="Q133" s="27"/>
    </row>
    <row r="134" spans="1:17" s="28" customFormat="1" ht="28.5">
      <c r="A134" s="21"/>
      <c r="B134" s="165" t="s">
        <v>184</v>
      </c>
      <c r="C134" s="294"/>
      <c r="D134" s="294"/>
      <c r="E134" s="294"/>
      <c r="F134" s="294"/>
      <c r="G134" s="293"/>
      <c r="H134" s="288"/>
      <c r="I134" s="288"/>
      <c r="J134" s="147"/>
      <c r="K134" s="27"/>
      <c r="L134" s="27"/>
      <c r="M134" s="27"/>
      <c r="N134" s="27"/>
      <c r="O134" s="27"/>
      <c r="P134" s="27"/>
      <c r="Q134" s="27"/>
    </row>
    <row r="135" spans="1:17" s="28" customFormat="1" ht="28.5">
      <c r="A135" s="21"/>
      <c r="B135" s="165" t="s">
        <v>185</v>
      </c>
      <c r="C135" s="294"/>
      <c r="D135" s="294"/>
      <c r="E135" s="294"/>
      <c r="F135" s="294"/>
      <c r="G135" s="293"/>
      <c r="H135" s="288"/>
      <c r="I135" s="288"/>
      <c r="J135" s="147"/>
      <c r="K135" s="27"/>
      <c r="L135" s="27"/>
      <c r="M135" s="27"/>
      <c r="N135" s="27"/>
      <c r="O135" s="27"/>
      <c r="P135" s="27"/>
      <c r="Q135" s="27"/>
    </row>
    <row r="136" spans="1:17" s="28" customFormat="1" ht="28.5">
      <c r="A136" s="21"/>
      <c r="B136" s="165" t="s">
        <v>186</v>
      </c>
      <c r="C136" s="294"/>
      <c r="D136" s="294"/>
      <c r="E136" s="294"/>
      <c r="F136" s="294"/>
      <c r="G136" s="293"/>
      <c r="H136" s="288"/>
      <c r="I136" s="288"/>
      <c r="J136" s="147"/>
      <c r="K136" s="27"/>
      <c r="L136" s="27"/>
      <c r="M136" s="27"/>
      <c r="N136" s="27"/>
      <c r="O136" s="27"/>
      <c r="P136" s="27"/>
      <c r="Q136" s="27"/>
    </row>
    <row r="137" spans="1:17" s="28" customFormat="1" ht="42.75">
      <c r="A137" s="21"/>
      <c r="B137" s="165" t="s">
        <v>187</v>
      </c>
      <c r="C137" s="294"/>
      <c r="D137" s="294"/>
      <c r="E137" s="294"/>
      <c r="F137" s="294"/>
      <c r="G137" s="293"/>
      <c r="H137" s="288"/>
      <c r="I137" s="288"/>
      <c r="J137" s="147"/>
      <c r="K137" s="27"/>
      <c r="L137" s="27"/>
      <c r="M137" s="27"/>
      <c r="N137" s="27"/>
      <c r="O137" s="27"/>
      <c r="P137" s="27"/>
      <c r="Q137" s="27"/>
    </row>
    <row r="138" spans="1:17" s="28" customFormat="1" ht="57">
      <c r="A138" s="21"/>
      <c r="B138" s="165" t="s">
        <v>188</v>
      </c>
      <c r="C138" s="294"/>
      <c r="D138" s="294"/>
      <c r="E138" s="294"/>
      <c r="F138" s="294"/>
      <c r="G138" s="293"/>
      <c r="H138" s="288"/>
      <c r="I138" s="288"/>
      <c r="J138" s="147"/>
      <c r="K138" s="27"/>
      <c r="L138" s="27"/>
      <c r="M138" s="27"/>
      <c r="N138" s="27"/>
      <c r="O138" s="27"/>
      <c r="P138" s="27"/>
      <c r="Q138" s="27"/>
    </row>
    <row r="139" spans="1:17" s="28" customFormat="1" ht="42.75">
      <c r="A139" s="21"/>
      <c r="B139" s="165" t="s">
        <v>189</v>
      </c>
      <c r="C139" s="294"/>
      <c r="D139" s="294"/>
      <c r="E139" s="294"/>
      <c r="F139" s="294"/>
      <c r="G139" s="293"/>
      <c r="H139" s="288"/>
      <c r="I139" s="288"/>
      <c r="J139" s="147"/>
      <c r="K139" s="27"/>
      <c r="L139" s="27"/>
      <c r="M139" s="27"/>
      <c r="N139" s="27"/>
      <c r="O139" s="27"/>
      <c r="P139" s="27"/>
      <c r="Q139" s="27"/>
    </row>
    <row r="140" spans="1:17" s="28" customFormat="1" ht="42.75">
      <c r="A140" s="21"/>
      <c r="B140" s="165" t="s">
        <v>190</v>
      </c>
      <c r="C140" s="294"/>
      <c r="D140" s="294"/>
      <c r="E140" s="294"/>
      <c r="F140" s="294"/>
      <c r="G140" s="293"/>
      <c r="H140" s="288"/>
      <c r="I140" s="288"/>
      <c r="J140" s="147"/>
      <c r="K140" s="27"/>
      <c r="L140" s="27"/>
      <c r="M140" s="27"/>
      <c r="N140" s="27"/>
      <c r="O140" s="27"/>
      <c r="P140" s="27"/>
      <c r="Q140" s="27"/>
    </row>
    <row r="141" spans="1:17" s="28" customFormat="1" ht="14.25">
      <c r="A141" s="21"/>
      <c r="B141" s="23" t="s">
        <v>43</v>
      </c>
      <c r="C141" s="289"/>
      <c r="D141" s="290"/>
      <c r="E141" s="291"/>
      <c r="F141" s="292"/>
      <c r="G141" s="293"/>
      <c r="H141" s="288"/>
      <c r="I141" s="288"/>
      <c r="J141" s="147"/>
      <c r="K141" s="27"/>
      <c r="L141" s="27"/>
      <c r="M141" s="27"/>
      <c r="N141" s="27"/>
      <c r="O141" s="27"/>
      <c r="P141" s="27"/>
      <c r="Q141" s="27"/>
    </row>
    <row r="142" spans="1:17" s="28" customFormat="1" ht="14.25">
      <c r="A142" s="21"/>
      <c r="B142" s="23" t="s">
        <v>45</v>
      </c>
      <c r="C142" s="289"/>
      <c r="D142" s="290"/>
      <c r="E142" s="291"/>
      <c r="F142" s="292"/>
      <c r="G142" s="293"/>
      <c r="H142" s="288"/>
      <c r="I142" s="288"/>
      <c r="J142" s="147"/>
      <c r="K142" s="27"/>
      <c r="L142" s="27"/>
      <c r="M142" s="27"/>
      <c r="N142" s="27"/>
      <c r="O142" s="27"/>
      <c r="P142" s="27"/>
      <c r="Q142" s="27"/>
    </row>
    <row r="143" spans="1:17" s="28" customFormat="1" ht="14.25">
      <c r="A143" s="21"/>
      <c r="B143" s="23" t="s">
        <v>46</v>
      </c>
      <c r="C143" s="289"/>
      <c r="D143" s="290"/>
      <c r="E143" s="291"/>
      <c r="F143" s="292"/>
      <c r="G143" s="293"/>
      <c r="H143" s="288"/>
      <c r="I143" s="288"/>
      <c r="J143" s="147"/>
      <c r="K143" s="27"/>
      <c r="L143" s="27"/>
      <c r="M143" s="27"/>
      <c r="N143" s="27"/>
      <c r="O143" s="27"/>
      <c r="P143" s="27"/>
      <c r="Q143" s="27"/>
    </row>
    <row r="144" spans="1:17" s="28" customFormat="1" ht="14.25">
      <c r="A144" s="21"/>
      <c r="B144" s="23" t="s">
        <v>191</v>
      </c>
      <c r="C144" s="289"/>
      <c r="D144" s="290"/>
      <c r="E144" s="291"/>
      <c r="F144" s="292"/>
      <c r="G144" s="293"/>
      <c r="H144" s="288"/>
      <c r="I144" s="288"/>
      <c r="J144" s="147"/>
      <c r="K144" s="27"/>
      <c r="L144" s="27"/>
      <c r="M144" s="27"/>
      <c r="N144" s="27"/>
      <c r="O144" s="27"/>
      <c r="P144" s="27"/>
      <c r="Q144" s="27"/>
    </row>
    <row r="145" spans="1:17" s="28" customFormat="1" ht="14.25">
      <c r="A145" s="21"/>
      <c r="B145" s="23" t="s">
        <v>192</v>
      </c>
      <c r="C145" s="289"/>
      <c r="D145" s="290"/>
      <c r="E145" s="291"/>
      <c r="F145" s="292"/>
      <c r="G145" s="293"/>
      <c r="H145" s="288"/>
      <c r="I145" s="288"/>
      <c r="J145" s="147"/>
      <c r="K145" s="27"/>
      <c r="L145" s="27"/>
      <c r="M145" s="27"/>
      <c r="N145" s="27"/>
      <c r="O145" s="27"/>
      <c r="P145" s="27"/>
      <c r="Q145" s="27"/>
    </row>
    <row r="146" spans="1:17" s="28" customFormat="1" ht="14.25">
      <c r="A146" s="21"/>
      <c r="B146" s="165" t="s">
        <v>193</v>
      </c>
      <c r="C146" s="294"/>
      <c r="D146" s="294"/>
      <c r="E146" s="294"/>
      <c r="F146" s="294"/>
      <c r="G146" s="293"/>
      <c r="H146" s="288"/>
      <c r="I146" s="288"/>
      <c r="J146" s="147"/>
      <c r="K146" s="27"/>
      <c r="L146" s="27"/>
      <c r="M146" s="27"/>
      <c r="N146" s="27"/>
      <c r="O146" s="27"/>
      <c r="P146" s="27"/>
      <c r="Q146" s="27"/>
    </row>
    <row r="147" spans="1:17" s="28" customFormat="1" ht="14.25">
      <c r="A147" s="21"/>
      <c r="B147" s="23" t="s">
        <v>165</v>
      </c>
      <c r="C147" s="289"/>
      <c r="D147" s="290"/>
      <c r="E147" s="291"/>
      <c r="F147" s="292"/>
      <c r="G147" s="293"/>
      <c r="H147" s="288"/>
      <c r="I147" s="288"/>
      <c r="J147" s="147"/>
      <c r="K147" s="27"/>
      <c r="L147" s="27"/>
      <c r="M147" s="27"/>
      <c r="N147" s="27"/>
      <c r="O147" s="27"/>
      <c r="P147" s="27"/>
      <c r="Q147" s="27"/>
    </row>
    <row r="148" spans="1:17" s="28" customFormat="1" ht="14.25">
      <c r="A148" s="21"/>
      <c r="B148" s="23" t="s">
        <v>47</v>
      </c>
      <c r="C148" s="289"/>
      <c r="D148" s="290"/>
      <c r="E148" s="291"/>
      <c r="F148" s="292"/>
      <c r="G148" s="293"/>
      <c r="H148" s="288"/>
      <c r="I148" s="288"/>
      <c r="J148" s="147"/>
      <c r="K148" s="27"/>
      <c r="L148" s="27"/>
      <c r="M148" s="27"/>
      <c r="N148" s="27"/>
      <c r="O148" s="27"/>
      <c r="P148" s="27"/>
      <c r="Q148" s="27"/>
    </row>
    <row r="149" spans="1:17" s="28" customFormat="1" ht="14.25">
      <c r="A149" s="21"/>
      <c r="B149" s="23" t="s">
        <v>49</v>
      </c>
      <c r="C149" s="289"/>
      <c r="D149" s="290"/>
      <c r="E149" s="291"/>
      <c r="F149" s="292"/>
      <c r="G149" s="293"/>
      <c r="H149" s="288"/>
      <c r="I149" s="288"/>
      <c r="J149" s="147"/>
      <c r="K149" s="27"/>
      <c r="L149" s="27"/>
      <c r="M149" s="27"/>
      <c r="N149" s="27"/>
      <c r="O149" s="27"/>
      <c r="P149" s="27"/>
      <c r="Q149" s="27"/>
    </row>
    <row r="150" spans="1:17" s="28" customFormat="1" ht="14.25">
      <c r="A150" s="21"/>
      <c r="B150" s="23" t="s">
        <v>167</v>
      </c>
      <c r="C150" s="289"/>
      <c r="D150" s="290"/>
      <c r="E150" s="291"/>
      <c r="F150" s="292"/>
      <c r="G150" s="293"/>
      <c r="H150" s="288"/>
      <c r="I150" s="288"/>
      <c r="J150" s="147"/>
      <c r="K150" s="27"/>
      <c r="L150" s="27"/>
      <c r="M150" s="27"/>
      <c r="N150" s="27"/>
      <c r="O150" s="27"/>
      <c r="P150" s="27"/>
      <c r="Q150" s="27"/>
    </row>
    <row r="151" spans="1:17" s="28" customFormat="1" ht="14.25">
      <c r="A151" s="21"/>
      <c r="B151" s="23" t="s">
        <v>168</v>
      </c>
      <c r="C151" s="289"/>
      <c r="D151" s="290"/>
      <c r="E151" s="291"/>
      <c r="F151" s="292"/>
      <c r="G151" s="293"/>
      <c r="H151" s="288"/>
      <c r="I151" s="288"/>
      <c r="J151" s="147"/>
      <c r="K151" s="27"/>
      <c r="L151" s="27"/>
      <c r="M151" s="27"/>
      <c r="N151" s="27"/>
      <c r="O151" s="27"/>
      <c r="P151" s="27"/>
      <c r="Q151" s="27"/>
    </row>
    <row r="152" spans="1:17" s="28" customFormat="1" ht="42.75">
      <c r="A152" s="21"/>
      <c r="B152" s="165" t="s">
        <v>194</v>
      </c>
      <c r="C152" s="294"/>
      <c r="D152" s="294"/>
      <c r="E152" s="294"/>
      <c r="F152" s="294"/>
      <c r="G152" s="293"/>
      <c r="H152" s="288"/>
      <c r="I152" s="288"/>
      <c r="J152" s="147"/>
      <c r="K152" s="27"/>
      <c r="L152" s="27"/>
      <c r="M152" s="27"/>
      <c r="N152" s="27"/>
      <c r="O152" s="27"/>
      <c r="P152" s="27"/>
      <c r="Q152" s="27"/>
    </row>
    <row r="153" spans="1:17" s="28" customFormat="1" ht="14.25">
      <c r="A153" s="21"/>
      <c r="B153" s="23" t="s">
        <v>195</v>
      </c>
      <c r="C153" s="289"/>
      <c r="D153" s="290"/>
      <c r="E153" s="291"/>
      <c r="F153" s="292"/>
      <c r="G153" s="293"/>
      <c r="H153" s="288"/>
      <c r="I153" s="288"/>
      <c r="J153" s="147"/>
      <c r="K153" s="27"/>
      <c r="L153" s="27"/>
      <c r="M153" s="27"/>
      <c r="N153" s="27"/>
      <c r="O153" s="27"/>
      <c r="P153" s="27"/>
      <c r="Q153" s="27"/>
    </row>
    <row r="154" spans="1:17" s="28" customFormat="1" ht="14.25">
      <c r="A154" s="21"/>
      <c r="B154" s="23" t="s">
        <v>51</v>
      </c>
      <c r="C154" s="289"/>
      <c r="D154" s="290"/>
      <c r="E154" s="291"/>
      <c r="F154" s="292"/>
      <c r="G154" s="293"/>
      <c r="H154" s="288"/>
      <c r="I154" s="288"/>
      <c r="J154" s="147"/>
      <c r="K154" s="27"/>
      <c r="L154" s="27"/>
      <c r="M154" s="27"/>
      <c r="N154" s="27"/>
      <c r="O154" s="27"/>
      <c r="P154" s="27"/>
      <c r="Q154" s="27"/>
    </row>
    <row r="155" spans="1:17" s="28" customFormat="1" ht="14.25">
      <c r="A155" s="21"/>
      <c r="B155" s="23" t="s">
        <v>52</v>
      </c>
      <c r="C155" s="289"/>
      <c r="D155" s="290"/>
      <c r="E155" s="291"/>
      <c r="F155" s="292"/>
      <c r="G155" s="293"/>
      <c r="H155" s="288"/>
      <c r="I155" s="288"/>
      <c r="J155" s="147"/>
      <c r="K155" s="27"/>
      <c r="L155" s="27"/>
      <c r="M155" s="27"/>
      <c r="N155" s="27"/>
      <c r="O155" s="27"/>
      <c r="P155" s="27"/>
      <c r="Q155" s="27"/>
    </row>
    <row r="156" spans="1:17" s="28" customFormat="1" ht="14.25">
      <c r="A156" s="21"/>
      <c r="B156" s="165" t="s">
        <v>196</v>
      </c>
      <c r="C156" s="294"/>
      <c r="D156" s="294"/>
      <c r="E156" s="294"/>
      <c r="F156" s="294"/>
      <c r="G156" s="293"/>
      <c r="H156" s="288"/>
      <c r="I156" s="288"/>
      <c r="J156" s="147"/>
      <c r="K156" s="27"/>
      <c r="L156" s="27"/>
      <c r="M156" s="27"/>
      <c r="N156" s="27"/>
      <c r="O156" s="27"/>
      <c r="P156" s="27"/>
      <c r="Q156" s="27"/>
    </row>
    <row r="157" spans="1:17" s="28" customFormat="1" ht="14.25">
      <c r="A157" s="21"/>
      <c r="B157" s="23" t="s">
        <v>197</v>
      </c>
      <c r="C157" s="289"/>
      <c r="D157" s="290"/>
      <c r="E157" s="291"/>
      <c r="F157" s="292"/>
      <c r="G157" s="293"/>
      <c r="H157" s="288"/>
      <c r="I157" s="288"/>
      <c r="J157" s="147"/>
      <c r="K157" s="27"/>
      <c r="L157" s="27"/>
      <c r="M157" s="27"/>
      <c r="N157" s="27"/>
      <c r="O157" s="27"/>
      <c r="P157" s="27"/>
      <c r="Q157" s="27"/>
    </row>
    <row r="158" spans="1:17" s="28" customFormat="1" ht="14.25">
      <c r="A158" s="21"/>
      <c r="B158" s="23" t="s">
        <v>198</v>
      </c>
      <c r="C158" s="289"/>
      <c r="D158" s="290"/>
      <c r="E158" s="291"/>
      <c r="F158" s="292"/>
      <c r="G158" s="293"/>
      <c r="H158" s="288"/>
      <c r="I158" s="288"/>
      <c r="J158" s="147"/>
      <c r="K158" s="27"/>
      <c r="L158" s="27"/>
      <c r="M158" s="27"/>
      <c r="N158" s="27"/>
      <c r="O158" s="27"/>
      <c r="P158" s="27"/>
      <c r="Q158" s="27"/>
    </row>
    <row r="159" spans="1:17" s="28" customFormat="1" ht="14.25">
      <c r="A159" s="21"/>
      <c r="B159" s="23" t="s">
        <v>199</v>
      </c>
      <c r="C159" s="289"/>
      <c r="D159" s="290"/>
      <c r="E159" s="291"/>
      <c r="F159" s="292"/>
      <c r="G159" s="293"/>
      <c r="H159" s="288"/>
      <c r="I159" s="288"/>
      <c r="J159" s="147"/>
      <c r="K159" s="27"/>
      <c r="L159" s="27"/>
      <c r="M159" s="27"/>
      <c r="N159" s="27"/>
      <c r="O159" s="27"/>
      <c r="P159" s="27"/>
      <c r="Q159" s="27"/>
    </row>
    <row r="160" spans="1:17" s="28" customFormat="1" ht="14.25">
      <c r="A160" s="21"/>
      <c r="B160" s="23" t="s">
        <v>200</v>
      </c>
      <c r="C160" s="289"/>
      <c r="D160" s="290"/>
      <c r="E160" s="291"/>
      <c r="F160" s="292"/>
      <c r="G160" s="293"/>
      <c r="H160" s="288"/>
      <c r="I160" s="288"/>
      <c r="J160" s="147"/>
      <c r="K160" s="27"/>
      <c r="L160" s="27"/>
      <c r="M160" s="27"/>
      <c r="N160" s="27"/>
      <c r="O160" s="27"/>
      <c r="P160" s="27"/>
      <c r="Q160" s="27"/>
    </row>
    <row r="161" spans="1:17" s="28" customFormat="1" ht="14.25">
      <c r="A161" s="21"/>
      <c r="B161" s="165" t="s">
        <v>54</v>
      </c>
      <c r="C161" s="294"/>
      <c r="D161" s="294"/>
      <c r="E161" s="294"/>
      <c r="F161" s="294"/>
      <c r="G161" s="293"/>
      <c r="H161" s="288"/>
      <c r="I161" s="288"/>
      <c r="J161" s="147"/>
      <c r="K161" s="27"/>
      <c r="L161" s="27"/>
      <c r="M161" s="27"/>
      <c r="N161" s="27"/>
      <c r="O161" s="27"/>
      <c r="P161" s="27"/>
      <c r="Q161" s="27"/>
    </row>
    <row r="162" spans="1:17" s="28" customFormat="1" ht="14.25">
      <c r="A162" s="21"/>
      <c r="B162" s="23" t="s">
        <v>55</v>
      </c>
      <c r="C162" s="289"/>
      <c r="D162" s="290"/>
      <c r="E162" s="291"/>
      <c r="F162" s="292"/>
      <c r="G162" s="293"/>
      <c r="H162" s="288"/>
      <c r="I162" s="288"/>
      <c r="J162" s="147"/>
      <c r="K162" s="27"/>
      <c r="L162" s="27"/>
      <c r="M162" s="27"/>
      <c r="N162" s="27"/>
      <c r="O162" s="27"/>
      <c r="P162" s="27"/>
      <c r="Q162" s="27"/>
    </row>
    <row r="163" spans="1:17" s="28" customFormat="1" ht="42.75">
      <c r="A163" s="21"/>
      <c r="B163" s="165" t="s">
        <v>56</v>
      </c>
      <c r="C163" s="294"/>
      <c r="D163" s="294"/>
      <c r="E163" s="294"/>
      <c r="F163" s="294"/>
      <c r="G163" s="293"/>
      <c r="H163" s="288"/>
      <c r="I163" s="288"/>
      <c r="J163" s="147"/>
      <c r="K163" s="27"/>
      <c r="L163" s="27"/>
      <c r="M163" s="27"/>
      <c r="N163" s="27"/>
      <c r="O163" s="27"/>
      <c r="P163" s="27"/>
      <c r="Q163" s="27"/>
    </row>
    <row r="164" spans="1:17" s="28" customFormat="1" ht="57">
      <c r="A164" s="21"/>
      <c r="B164" s="165" t="s">
        <v>58</v>
      </c>
      <c r="C164" s="294"/>
      <c r="D164" s="294"/>
      <c r="E164" s="294"/>
      <c r="F164" s="294"/>
      <c r="G164" s="293"/>
      <c r="H164" s="288"/>
      <c r="I164" s="288"/>
      <c r="J164" s="147"/>
      <c r="K164" s="27"/>
      <c r="L164" s="27"/>
      <c r="M164" s="27"/>
      <c r="N164" s="27"/>
      <c r="O164" s="27"/>
      <c r="P164" s="27"/>
      <c r="Q164" s="27"/>
    </row>
    <row r="165" spans="1:17" s="28" customFormat="1" ht="14.25">
      <c r="A165" s="149"/>
      <c r="B165" s="150"/>
      <c r="C165" s="298"/>
      <c r="D165" s="288"/>
      <c r="E165" s="288"/>
      <c r="F165" s="299"/>
      <c r="G165" s="288"/>
      <c r="H165" s="292"/>
      <c r="I165" s="288"/>
      <c r="J165" s="147"/>
      <c r="K165" s="27"/>
      <c r="L165" s="27"/>
      <c r="M165" s="27"/>
      <c r="N165" s="27"/>
      <c r="O165" s="27"/>
      <c r="P165" s="27"/>
      <c r="Q165" s="27"/>
    </row>
    <row r="166" spans="1:17" s="152" customFormat="1" ht="14.25">
      <c r="A166" s="349"/>
      <c r="B166" s="152" t="s">
        <v>213</v>
      </c>
      <c r="C166" s="300"/>
      <c r="D166" s="285"/>
      <c r="E166" s="285"/>
      <c r="F166" s="301"/>
      <c r="G166" s="285"/>
      <c r="H166" s="302"/>
      <c r="I166" s="285"/>
      <c r="J166" s="115"/>
      <c r="K166" s="274"/>
      <c r="L166" s="274"/>
      <c r="M166" s="274"/>
      <c r="N166" s="274"/>
      <c r="O166" s="274"/>
      <c r="P166" s="274"/>
      <c r="Q166" s="274"/>
    </row>
    <row r="167" spans="1:17" s="152" customFormat="1" ht="14.25">
      <c r="A167" s="349"/>
      <c r="B167" s="152" t="s">
        <v>37</v>
      </c>
      <c r="C167" s="300"/>
      <c r="D167" s="285"/>
      <c r="E167" s="285"/>
      <c r="F167" s="301"/>
      <c r="G167" s="285"/>
      <c r="H167" s="302"/>
      <c r="I167" s="285"/>
      <c r="J167" s="115"/>
      <c r="K167" s="274"/>
      <c r="L167" s="274"/>
      <c r="M167" s="274"/>
      <c r="N167" s="274"/>
      <c r="O167" s="274"/>
      <c r="P167" s="274"/>
      <c r="Q167" s="274"/>
    </row>
    <row r="168" spans="1:17" s="152" customFormat="1" ht="28.5">
      <c r="A168" s="349"/>
      <c r="B168" s="152" t="s">
        <v>214</v>
      </c>
      <c r="C168" s="300"/>
      <c r="D168" s="285"/>
      <c r="E168" s="285"/>
      <c r="F168" s="301"/>
      <c r="G168" s="285"/>
      <c r="H168" s="302"/>
      <c r="I168" s="285"/>
      <c r="J168" s="115"/>
      <c r="K168" s="274"/>
      <c r="L168" s="274"/>
      <c r="M168" s="274"/>
      <c r="N168" s="274"/>
      <c r="O168" s="274"/>
      <c r="P168" s="274"/>
      <c r="Q168" s="274"/>
    </row>
    <row r="169" spans="1:17" s="152" customFormat="1" ht="28.5">
      <c r="A169" s="349"/>
      <c r="B169" s="152" t="s">
        <v>182</v>
      </c>
      <c r="C169" s="300"/>
      <c r="D169" s="285"/>
      <c r="E169" s="285"/>
      <c r="F169" s="301"/>
      <c r="G169" s="285"/>
      <c r="H169" s="302"/>
      <c r="I169" s="285"/>
      <c r="J169" s="115"/>
      <c r="K169" s="274"/>
      <c r="L169" s="274"/>
      <c r="M169" s="274"/>
      <c r="N169" s="274"/>
      <c r="O169" s="274"/>
      <c r="P169" s="274"/>
      <c r="Q169" s="274"/>
    </row>
    <row r="170" spans="1:17" s="152" customFormat="1" ht="57">
      <c r="A170" s="349"/>
      <c r="B170" s="152" t="s">
        <v>215</v>
      </c>
      <c r="C170" s="300"/>
      <c r="D170" s="285"/>
      <c r="E170" s="285"/>
      <c r="F170" s="301"/>
      <c r="G170" s="285"/>
      <c r="H170" s="302"/>
      <c r="I170" s="285"/>
      <c r="J170" s="115"/>
      <c r="K170" s="274"/>
      <c r="L170" s="274"/>
      <c r="M170" s="274"/>
      <c r="N170" s="274"/>
      <c r="O170" s="274"/>
      <c r="P170" s="274"/>
      <c r="Q170" s="274"/>
    </row>
    <row r="171" spans="1:17" s="152" customFormat="1" ht="28.5">
      <c r="A171" s="349"/>
      <c r="B171" s="152" t="s">
        <v>216</v>
      </c>
      <c r="C171" s="300"/>
      <c r="D171" s="285"/>
      <c r="E171" s="285"/>
      <c r="F171" s="301"/>
      <c r="G171" s="285"/>
      <c r="H171" s="302"/>
      <c r="I171" s="285"/>
      <c r="J171" s="115"/>
      <c r="K171" s="274"/>
      <c r="L171" s="274"/>
      <c r="M171" s="274"/>
      <c r="N171" s="274"/>
      <c r="O171" s="274"/>
      <c r="P171" s="274"/>
      <c r="Q171" s="274"/>
    </row>
    <row r="172" spans="1:17" s="152" customFormat="1" ht="28.5">
      <c r="A172" s="349"/>
      <c r="B172" s="152" t="s">
        <v>217</v>
      </c>
      <c r="C172" s="300"/>
      <c r="D172" s="285"/>
      <c r="E172" s="285"/>
      <c r="F172" s="301"/>
      <c r="G172" s="285"/>
      <c r="H172" s="302"/>
      <c r="I172" s="285"/>
      <c r="J172" s="115"/>
      <c r="K172" s="274"/>
      <c r="L172" s="274"/>
      <c r="M172" s="274"/>
      <c r="N172" s="274"/>
      <c r="O172" s="274"/>
      <c r="P172" s="274"/>
      <c r="Q172" s="274"/>
    </row>
    <row r="173" spans="1:17" s="152" customFormat="1" ht="42.75">
      <c r="A173" s="349"/>
      <c r="B173" s="152" t="s">
        <v>218</v>
      </c>
      <c r="C173" s="300"/>
      <c r="D173" s="285"/>
      <c r="E173" s="285"/>
      <c r="F173" s="301"/>
      <c r="G173" s="285"/>
      <c r="H173" s="302"/>
      <c r="I173" s="285"/>
      <c r="J173" s="115"/>
      <c r="K173" s="274"/>
      <c r="L173" s="274"/>
      <c r="M173" s="274"/>
      <c r="N173" s="274"/>
      <c r="O173" s="274"/>
      <c r="P173" s="274"/>
      <c r="Q173" s="274"/>
    </row>
    <row r="174" spans="1:17" s="152" customFormat="1" ht="28.5">
      <c r="A174" s="349"/>
      <c r="B174" s="152" t="s">
        <v>219</v>
      </c>
      <c r="C174" s="300"/>
      <c r="D174" s="285"/>
      <c r="E174" s="285"/>
      <c r="F174" s="301"/>
      <c r="G174" s="285"/>
      <c r="H174" s="302"/>
      <c r="I174" s="285"/>
      <c r="J174" s="115"/>
      <c r="K174" s="274"/>
      <c r="L174" s="274"/>
      <c r="M174" s="274"/>
      <c r="N174" s="274"/>
      <c r="O174" s="274"/>
      <c r="P174" s="274"/>
      <c r="Q174" s="274"/>
    </row>
    <row r="175" spans="1:17" s="152" customFormat="1" ht="28.5">
      <c r="A175" s="349"/>
      <c r="B175" s="152" t="s">
        <v>220</v>
      </c>
      <c r="C175" s="300"/>
      <c r="D175" s="285"/>
      <c r="E175" s="285"/>
      <c r="F175" s="301"/>
      <c r="G175" s="285"/>
      <c r="H175" s="302"/>
      <c r="I175" s="285"/>
      <c r="J175" s="115"/>
      <c r="K175" s="274"/>
      <c r="L175" s="274"/>
      <c r="M175" s="274"/>
      <c r="N175" s="274"/>
      <c r="O175" s="274"/>
      <c r="P175" s="274"/>
      <c r="Q175" s="274"/>
    </row>
    <row r="176" spans="1:17" s="152" customFormat="1" ht="14.25">
      <c r="A176" s="349"/>
      <c r="B176" s="152" t="s">
        <v>45</v>
      </c>
      <c r="C176" s="300"/>
      <c r="D176" s="285"/>
      <c r="E176" s="285"/>
      <c r="F176" s="301"/>
      <c r="G176" s="285"/>
      <c r="H176" s="302"/>
      <c r="I176" s="285"/>
      <c r="J176" s="115"/>
      <c r="K176" s="274"/>
      <c r="L176" s="274"/>
      <c r="M176" s="274"/>
      <c r="N176" s="274"/>
      <c r="O176" s="274"/>
      <c r="P176" s="274"/>
      <c r="Q176" s="274"/>
    </row>
    <row r="177" spans="1:17" s="152" customFormat="1" ht="14.25">
      <c r="A177" s="349"/>
      <c r="B177" s="152" t="s">
        <v>46</v>
      </c>
      <c r="C177" s="300"/>
      <c r="D177" s="285"/>
      <c r="E177" s="285"/>
      <c r="F177" s="301"/>
      <c r="G177" s="285"/>
      <c r="H177" s="302"/>
      <c r="I177" s="285"/>
      <c r="J177" s="115"/>
      <c r="K177" s="274"/>
      <c r="L177" s="274"/>
      <c r="M177" s="274"/>
      <c r="N177" s="274"/>
      <c r="O177" s="274"/>
      <c r="P177" s="274"/>
      <c r="Q177" s="274"/>
    </row>
    <row r="178" spans="1:17" s="152" customFormat="1" ht="14.25">
      <c r="A178" s="349"/>
      <c r="B178" s="152" t="s">
        <v>221</v>
      </c>
      <c r="C178" s="300"/>
      <c r="D178" s="285"/>
      <c r="E178" s="285"/>
      <c r="F178" s="301"/>
      <c r="G178" s="285"/>
      <c r="H178" s="302"/>
      <c r="I178" s="285"/>
      <c r="J178" s="115"/>
      <c r="K178" s="274"/>
      <c r="L178" s="274"/>
      <c r="M178" s="274"/>
      <c r="N178" s="274"/>
      <c r="O178" s="274"/>
      <c r="P178" s="274"/>
      <c r="Q178" s="274"/>
    </row>
    <row r="179" spans="1:17" s="152" customFormat="1" ht="14.25">
      <c r="A179" s="349"/>
      <c r="B179" s="152" t="s">
        <v>47</v>
      </c>
      <c r="C179" s="300"/>
      <c r="D179" s="285"/>
      <c r="E179" s="285"/>
      <c r="F179" s="301"/>
      <c r="G179" s="285"/>
      <c r="H179" s="302"/>
      <c r="I179" s="285"/>
      <c r="J179" s="115"/>
      <c r="K179" s="274"/>
      <c r="L179" s="274"/>
      <c r="M179" s="274"/>
      <c r="N179" s="274"/>
      <c r="O179" s="274"/>
      <c r="P179" s="274"/>
      <c r="Q179" s="274"/>
    </row>
    <row r="180" spans="1:17" s="152" customFormat="1" ht="14.25">
      <c r="A180" s="349"/>
      <c r="B180" s="152" t="s">
        <v>49</v>
      </c>
      <c r="C180" s="300"/>
      <c r="D180" s="285"/>
      <c r="E180" s="285"/>
      <c r="F180" s="301"/>
      <c r="G180" s="285"/>
      <c r="H180" s="302"/>
      <c r="I180" s="285"/>
      <c r="J180" s="115"/>
      <c r="K180" s="274"/>
      <c r="L180" s="274"/>
      <c r="M180" s="274"/>
      <c r="N180" s="274"/>
      <c r="O180" s="274"/>
      <c r="P180" s="274"/>
      <c r="Q180" s="274"/>
    </row>
    <row r="181" spans="1:17" s="152" customFormat="1" ht="14.25">
      <c r="A181" s="349"/>
      <c r="B181" s="152" t="s">
        <v>167</v>
      </c>
      <c r="C181" s="300"/>
      <c r="D181" s="285"/>
      <c r="E181" s="285"/>
      <c r="F181" s="301"/>
      <c r="G181" s="285"/>
      <c r="H181" s="302"/>
      <c r="I181" s="285"/>
      <c r="J181" s="115"/>
      <c r="K181" s="274"/>
      <c r="L181" s="274"/>
      <c r="M181" s="274"/>
      <c r="N181" s="274"/>
      <c r="O181" s="274"/>
      <c r="P181" s="274"/>
      <c r="Q181" s="274"/>
    </row>
    <row r="182" spans="1:17" s="152" customFormat="1" ht="14.25">
      <c r="A182" s="349"/>
      <c r="B182" s="152" t="s">
        <v>168</v>
      </c>
      <c r="C182" s="300"/>
      <c r="D182" s="285"/>
      <c r="E182" s="285"/>
      <c r="F182" s="301"/>
      <c r="G182" s="285"/>
      <c r="H182" s="302"/>
      <c r="I182" s="285"/>
      <c r="J182" s="115"/>
      <c r="K182" s="274"/>
      <c r="L182" s="274"/>
      <c r="M182" s="274"/>
      <c r="N182" s="274"/>
      <c r="O182" s="274"/>
      <c r="P182" s="274"/>
      <c r="Q182" s="274"/>
    </row>
    <row r="183" spans="1:17" s="152" customFormat="1" ht="28.5">
      <c r="A183" s="349"/>
      <c r="B183" s="152" t="s">
        <v>222</v>
      </c>
      <c r="C183" s="300"/>
      <c r="D183" s="285"/>
      <c r="E183" s="285"/>
      <c r="F183" s="301"/>
      <c r="G183" s="285"/>
      <c r="H183" s="302"/>
      <c r="I183" s="285"/>
      <c r="J183" s="115"/>
      <c r="K183" s="274"/>
      <c r="L183" s="274"/>
      <c r="M183" s="274"/>
      <c r="N183" s="274"/>
      <c r="O183" s="274"/>
      <c r="P183" s="274"/>
      <c r="Q183" s="274"/>
    </row>
    <row r="184" spans="1:17" s="152" customFormat="1" ht="14.25">
      <c r="A184" s="349"/>
      <c r="B184" s="152" t="s">
        <v>195</v>
      </c>
      <c r="C184" s="300"/>
      <c r="D184" s="285"/>
      <c r="E184" s="285"/>
      <c r="F184" s="301"/>
      <c r="G184" s="285"/>
      <c r="H184" s="302"/>
      <c r="I184" s="285"/>
      <c r="J184" s="115"/>
      <c r="K184" s="274"/>
      <c r="L184" s="274"/>
      <c r="M184" s="274"/>
      <c r="N184" s="274"/>
      <c r="O184" s="274"/>
      <c r="P184" s="274"/>
      <c r="Q184" s="274"/>
    </row>
    <row r="185" spans="1:17" s="152" customFormat="1" ht="14.25">
      <c r="A185" s="349"/>
      <c r="B185" s="152" t="s">
        <v>51</v>
      </c>
      <c r="C185" s="300"/>
      <c r="D185" s="285"/>
      <c r="E185" s="285"/>
      <c r="F185" s="301"/>
      <c r="G185" s="285"/>
      <c r="H185" s="302"/>
      <c r="I185" s="285"/>
      <c r="J185" s="115"/>
      <c r="K185" s="274"/>
      <c r="L185" s="274"/>
      <c r="M185" s="274"/>
      <c r="N185" s="274"/>
      <c r="O185" s="274"/>
      <c r="P185" s="274"/>
      <c r="Q185" s="274"/>
    </row>
    <row r="186" spans="1:17" s="152" customFormat="1" ht="14.25">
      <c r="A186" s="349"/>
      <c r="B186" s="152" t="s">
        <v>52</v>
      </c>
      <c r="C186" s="300"/>
      <c r="D186" s="285"/>
      <c r="E186" s="285"/>
      <c r="F186" s="301"/>
      <c r="G186" s="285"/>
      <c r="H186" s="302"/>
      <c r="I186" s="285"/>
      <c r="J186" s="115"/>
      <c r="K186" s="274"/>
      <c r="L186" s="274"/>
      <c r="M186" s="274"/>
      <c r="N186" s="274"/>
      <c r="O186" s="274"/>
      <c r="P186" s="274"/>
      <c r="Q186" s="274"/>
    </row>
    <row r="187" spans="1:17" s="152" customFormat="1" ht="14.25">
      <c r="A187" s="349"/>
      <c r="B187" s="152" t="s">
        <v>196</v>
      </c>
      <c r="C187" s="300"/>
      <c r="D187" s="285"/>
      <c r="E187" s="285"/>
      <c r="F187" s="301"/>
      <c r="G187" s="285"/>
      <c r="H187" s="302"/>
      <c r="I187" s="285"/>
      <c r="J187" s="115"/>
      <c r="K187" s="274"/>
      <c r="L187" s="274"/>
      <c r="M187" s="274"/>
      <c r="N187" s="274"/>
      <c r="O187" s="274"/>
      <c r="P187" s="274"/>
      <c r="Q187" s="274"/>
    </row>
    <row r="188" spans="1:17" s="152" customFormat="1" ht="28.5">
      <c r="A188" s="349"/>
      <c r="B188" s="152" t="s">
        <v>223</v>
      </c>
      <c r="C188" s="300"/>
      <c r="D188" s="285"/>
      <c r="E188" s="285"/>
      <c r="F188" s="301"/>
      <c r="G188" s="285"/>
      <c r="H188" s="302"/>
      <c r="I188" s="285"/>
      <c r="J188" s="115"/>
      <c r="K188" s="274"/>
      <c r="L188" s="274"/>
      <c r="M188" s="274"/>
      <c r="N188" s="274"/>
      <c r="O188" s="274"/>
      <c r="P188" s="274"/>
      <c r="Q188" s="274"/>
    </row>
    <row r="189" spans="1:17" s="152" customFormat="1" ht="14.25">
      <c r="A189" s="349"/>
      <c r="B189" s="152" t="s">
        <v>200</v>
      </c>
      <c r="C189" s="300"/>
      <c r="D189" s="285"/>
      <c r="E189" s="285"/>
      <c r="F189" s="301"/>
      <c r="G189" s="285"/>
      <c r="H189" s="302"/>
      <c r="I189" s="285"/>
      <c r="J189" s="115"/>
      <c r="K189" s="274"/>
      <c r="L189" s="274"/>
      <c r="M189" s="274"/>
      <c r="N189" s="274"/>
      <c r="O189" s="274"/>
      <c r="P189" s="274"/>
      <c r="Q189" s="274"/>
    </row>
    <row r="190" spans="1:17" s="152" customFormat="1" ht="14.25">
      <c r="A190" s="349"/>
      <c r="B190" s="152" t="s">
        <v>224</v>
      </c>
      <c r="C190" s="300"/>
      <c r="D190" s="285"/>
      <c r="E190" s="285"/>
      <c r="F190" s="301"/>
      <c r="G190" s="285"/>
      <c r="H190" s="302"/>
      <c r="I190" s="285"/>
      <c r="J190" s="115"/>
      <c r="K190" s="274"/>
      <c r="L190" s="274"/>
      <c r="M190" s="274"/>
      <c r="N190" s="274"/>
      <c r="O190" s="274"/>
      <c r="P190" s="274"/>
      <c r="Q190" s="274"/>
    </row>
    <row r="191" spans="1:17" s="152" customFormat="1" ht="14.25">
      <c r="A191" s="349"/>
      <c r="B191" s="152" t="s">
        <v>55</v>
      </c>
      <c r="C191" s="300"/>
      <c r="D191" s="285"/>
      <c r="E191" s="285"/>
      <c r="F191" s="301"/>
      <c r="G191" s="285"/>
      <c r="H191" s="302"/>
      <c r="I191" s="285"/>
      <c r="J191" s="115"/>
      <c r="K191" s="274"/>
      <c r="L191" s="274"/>
      <c r="M191" s="274"/>
      <c r="N191" s="274"/>
      <c r="O191" s="274"/>
      <c r="P191" s="274"/>
      <c r="Q191" s="274"/>
    </row>
    <row r="192" spans="1:17" s="152" customFormat="1" ht="14.25">
      <c r="A192" s="349"/>
      <c r="B192" s="152" t="s">
        <v>54</v>
      </c>
      <c r="C192" s="300"/>
      <c r="D192" s="285"/>
      <c r="E192" s="285"/>
      <c r="F192" s="301"/>
      <c r="G192" s="285"/>
      <c r="H192" s="302"/>
      <c r="I192" s="285"/>
      <c r="J192" s="115"/>
      <c r="K192" s="274"/>
      <c r="L192" s="274"/>
      <c r="M192" s="274"/>
      <c r="N192" s="274"/>
      <c r="O192" s="274"/>
      <c r="P192" s="274"/>
      <c r="Q192" s="274"/>
    </row>
    <row r="193" spans="1:258" s="152" customFormat="1" ht="42.75">
      <c r="A193" s="349"/>
      <c r="B193" s="152" t="s">
        <v>56</v>
      </c>
      <c r="C193" s="300"/>
      <c r="D193" s="285"/>
      <c r="E193" s="285"/>
      <c r="F193" s="301"/>
      <c r="G193" s="285"/>
      <c r="H193" s="302"/>
      <c r="I193" s="285"/>
      <c r="J193" s="115"/>
      <c r="K193" s="274"/>
      <c r="L193" s="274"/>
      <c r="M193" s="274"/>
      <c r="N193" s="274"/>
      <c r="O193" s="274"/>
      <c r="P193" s="274"/>
      <c r="Q193" s="274"/>
    </row>
    <row r="194" spans="1:258" s="152" customFormat="1" ht="57">
      <c r="A194" s="349"/>
      <c r="B194" s="152" t="s">
        <v>58</v>
      </c>
      <c r="C194" s="300"/>
      <c r="D194" s="285"/>
      <c r="E194" s="285"/>
      <c r="F194" s="301"/>
      <c r="G194" s="285"/>
      <c r="H194" s="302"/>
      <c r="I194" s="285"/>
      <c r="J194" s="115"/>
      <c r="K194" s="274"/>
      <c r="L194" s="274"/>
      <c r="M194" s="274"/>
      <c r="N194" s="274"/>
      <c r="O194" s="274"/>
      <c r="P194" s="274"/>
      <c r="Q194" s="274"/>
    </row>
    <row r="195" spans="1:258" s="28" customFormat="1" ht="14.25">
      <c r="A195" s="78" t="s">
        <v>14</v>
      </c>
      <c r="B195" s="154" t="s">
        <v>15</v>
      </c>
      <c r="C195" s="303"/>
      <c r="D195" s="288"/>
      <c r="E195" s="289"/>
      <c r="F195" s="290"/>
      <c r="G195" s="291"/>
      <c r="H195" s="292"/>
      <c r="I195" s="293"/>
      <c r="J195" s="147"/>
      <c r="K195" s="27"/>
      <c r="L195" s="27"/>
      <c r="M195" s="27"/>
      <c r="N195" s="27"/>
      <c r="O195" s="27"/>
      <c r="P195" s="27"/>
      <c r="Q195" s="27"/>
      <c r="IV195" s="147"/>
      <c r="IW195" s="147"/>
      <c r="IX195" s="147"/>
    </row>
    <row r="196" spans="1:258" s="28" customFormat="1" ht="14.25">
      <c r="A196" s="21"/>
      <c r="B196" s="23"/>
      <c r="C196" s="286"/>
      <c r="D196" s="288"/>
      <c r="E196" s="289"/>
      <c r="F196" s="290"/>
      <c r="G196" s="291"/>
      <c r="H196" s="292"/>
      <c r="I196" s="293"/>
      <c r="J196" s="147"/>
      <c r="K196" s="27"/>
      <c r="L196" s="27"/>
      <c r="M196" s="27"/>
      <c r="N196" s="27"/>
      <c r="O196" s="27"/>
      <c r="P196" s="27"/>
      <c r="Q196" s="27"/>
    </row>
    <row r="197" spans="1:258" s="28" customFormat="1" ht="14.25">
      <c r="A197" s="21"/>
      <c r="B197" s="349" t="s">
        <v>234</v>
      </c>
      <c r="C197" s="286"/>
      <c r="D197" s="288"/>
      <c r="E197" s="295"/>
      <c r="F197" s="290"/>
      <c r="G197" s="291"/>
      <c r="H197" s="292"/>
      <c r="I197" s="293"/>
      <c r="J197" s="234"/>
      <c r="K197" s="27"/>
      <c r="L197" s="27"/>
      <c r="M197" s="27"/>
      <c r="N197" s="27"/>
      <c r="O197" s="27"/>
      <c r="P197" s="27"/>
      <c r="Q197" s="27"/>
    </row>
    <row r="198" spans="1:258" s="28" customFormat="1" ht="57">
      <c r="A198" s="21"/>
      <c r="B198" s="349" t="s">
        <v>235</v>
      </c>
      <c r="C198" s="286"/>
      <c r="D198" s="288"/>
      <c r="E198" s="295"/>
      <c r="F198" s="304"/>
      <c r="G198" s="282"/>
      <c r="H198" s="302"/>
      <c r="I198" s="305"/>
      <c r="J198" s="234"/>
      <c r="K198" s="237"/>
      <c r="L198" s="237"/>
      <c r="M198" s="237"/>
      <c r="N198" s="237"/>
      <c r="O198" s="237"/>
      <c r="P198" s="237"/>
      <c r="Q198" s="237"/>
      <c r="R198" s="147"/>
      <c r="S198" s="147"/>
      <c r="T198" s="147"/>
      <c r="U198" s="147"/>
      <c r="V198" s="147"/>
      <c r="W198" s="147"/>
      <c r="X198" s="147"/>
      <c r="Y198" s="147"/>
      <c r="Z198" s="147"/>
      <c r="AA198" s="147"/>
      <c r="AB198" s="147"/>
      <c r="AC198" s="147"/>
      <c r="AD198" s="147"/>
      <c r="AE198" s="147"/>
      <c r="AF198" s="147"/>
      <c r="AG198" s="147"/>
      <c r="AH198" s="147"/>
      <c r="AI198" s="147"/>
      <c r="AJ198" s="147"/>
      <c r="AK198" s="147"/>
      <c r="AL198" s="147"/>
      <c r="AM198" s="147"/>
      <c r="AN198" s="147"/>
      <c r="AO198" s="147"/>
      <c r="AP198" s="147"/>
      <c r="AQ198" s="147"/>
      <c r="AR198" s="147"/>
      <c r="AS198" s="147"/>
      <c r="AT198" s="147"/>
      <c r="AU198" s="147"/>
      <c r="AV198" s="147"/>
      <c r="AW198" s="147"/>
      <c r="AX198" s="147"/>
      <c r="AY198" s="147"/>
      <c r="AZ198" s="147"/>
      <c r="BA198" s="147"/>
      <c r="BB198" s="147"/>
      <c r="BC198" s="147"/>
      <c r="BD198" s="147"/>
      <c r="BE198" s="147"/>
      <c r="BF198" s="147"/>
      <c r="BG198" s="147"/>
      <c r="BH198" s="147"/>
      <c r="BI198" s="147"/>
      <c r="BJ198" s="147"/>
      <c r="BK198" s="147"/>
      <c r="BL198" s="147"/>
      <c r="BM198" s="147"/>
      <c r="BN198" s="147"/>
      <c r="BO198" s="147"/>
      <c r="BP198" s="147"/>
      <c r="BQ198" s="147"/>
      <c r="BR198" s="147"/>
      <c r="BS198" s="147"/>
      <c r="BT198" s="147"/>
      <c r="BU198" s="147"/>
      <c r="BV198" s="147"/>
      <c r="BW198" s="147"/>
      <c r="BX198" s="147"/>
      <c r="BY198" s="147"/>
      <c r="BZ198" s="147"/>
      <c r="CA198" s="147"/>
      <c r="CB198" s="147"/>
      <c r="CC198" s="147"/>
      <c r="CD198" s="147"/>
      <c r="CE198" s="147"/>
      <c r="CF198" s="147"/>
      <c r="CG198" s="147"/>
      <c r="CH198" s="147"/>
      <c r="CI198" s="147"/>
      <c r="CJ198" s="147"/>
      <c r="CK198" s="147"/>
      <c r="CL198" s="147"/>
      <c r="CM198" s="147"/>
      <c r="CN198" s="147"/>
      <c r="CO198" s="147"/>
      <c r="CP198" s="147"/>
      <c r="CQ198" s="147"/>
      <c r="CR198" s="147"/>
      <c r="CS198" s="147"/>
      <c r="CT198" s="147"/>
      <c r="CU198" s="147"/>
      <c r="CV198" s="147"/>
      <c r="CW198" s="147"/>
      <c r="CX198" s="147"/>
      <c r="CY198" s="147"/>
      <c r="CZ198" s="147"/>
      <c r="DA198" s="147"/>
      <c r="DB198" s="147"/>
      <c r="DC198" s="147"/>
      <c r="DD198" s="147"/>
      <c r="DE198" s="147"/>
      <c r="DF198" s="147"/>
      <c r="DG198" s="147"/>
      <c r="DH198" s="147"/>
      <c r="DI198" s="147"/>
      <c r="DJ198" s="147"/>
      <c r="DK198" s="147"/>
      <c r="DL198" s="147"/>
      <c r="DM198" s="147"/>
      <c r="DN198" s="147"/>
      <c r="DO198" s="147"/>
      <c r="DP198" s="147"/>
      <c r="DQ198" s="147"/>
      <c r="DR198" s="147"/>
      <c r="DS198" s="147"/>
      <c r="DT198" s="147"/>
      <c r="DU198" s="147"/>
      <c r="DV198" s="147"/>
      <c r="DW198" s="147"/>
      <c r="DX198" s="147"/>
      <c r="DY198" s="147"/>
      <c r="DZ198" s="147"/>
      <c r="EA198" s="147"/>
      <c r="EB198" s="147"/>
      <c r="EC198" s="147"/>
      <c r="ED198" s="147"/>
      <c r="EE198" s="147"/>
      <c r="EF198" s="147"/>
      <c r="EG198" s="147"/>
      <c r="EH198" s="147"/>
      <c r="EI198" s="147"/>
      <c r="EJ198" s="147"/>
      <c r="EK198" s="147"/>
      <c r="EL198" s="147"/>
      <c r="EM198" s="147"/>
      <c r="EN198" s="147"/>
      <c r="EO198" s="147"/>
      <c r="EP198" s="147"/>
      <c r="EQ198" s="147"/>
      <c r="ER198" s="147"/>
      <c r="ES198" s="147"/>
      <c r="ET198" s="147"/>
      <c r="EU198" s="147"/>
      <c r="EV198" s="147"/>
      <c r="EW198" s="147"/>
      <c r="EX198" s="147"/>
      <c r="EY198" s="147"/>
      <c r="EZ198" s="147"/>
      <c r="FA198" s="147"/>
      <c r="FB198" s="147"/>
      <c r="FC198" s="147"/>
      <c r="FD198" s="147"/>
      <c r="FE198" s="147"/>
      <c r="FF198" s="147"/>
      <c r="FG198" s="147"/>
      <c r="FH198" s="147"/>
      <c r="FI198" s="147"/>
      <c r="FJ198" s="147"/>
      <c r="FK198" s="147"/>
      <c r="FL198" s="147"/>
      <c r="FM198" s="147"/>
      <c r="FN198" s="147"/>
      <c r="FO198" s="147"/>
      <c r="FP198" s="147"/>
      <c r="FQ198" s="147"/>
      <c r="FR198" s="147"/>
      <c r="FS198" s="147"/>
      <c r="FT198" s="147"/>
      <c r="FU198" s="147"/>
      <c r="FV198" s="147"/>
      <c r="FW198" s="147"/>
      <c r="FX198" s="147"/>
      <c r="FY198" s="147"/>
      <c r="FZ198" s="147"/>
      <c r="GA198" s="147"/>
      <c r="GB198" s="147"/>
      <c r="GC198" s="147"/>
      <c r="GD198" s="147"/>
      <c r="GE198" s="147"/>
      <c r="GF198" s="147"/>
      <c r="GG198" s="147"/>
      <c r="GH198" s="147"/>
      <c r="GI198" s="147"/>
      <c r="GJ198" s="147"/>
      <c r="GK198" s="147"/>
      <c r="GL198" s="147"/>
      <c r="GM198" s="147"/>
      <c r="GN198" s="147"/>
      <c r="GO198" s="147"/>
      <c r="GP198" s="147"/>
      <c r="GQ198" s="147"/>
      <c r="GR198" s="147"/>
      <c r="GS198" s="147"/>
      <c r="GT198" s="147"/>
      <c r="GU198" s="147"/>
      <c r="GV198" s="147"/>
      <c r="GW198" s="147"/>
      <c r="GX198" s="147"/>
      <c r="GY198" s="147"/>
      <c r="GZ198" s="147"/>
      <c r="HA198" s="147"/>
      <c r="HB198" s="147"/>
      <c r="HC198" s="147"/>
      <c r="HD198" s="147"/>
      <c r="HE198" s="147"/>
      <c r="HF198" s="147"/>
      <c r="HG198" s="147"/>
      <c r="HH198" s="147"/>
      <c r="HI198" s="147"/>
      <c r="HJ198" s="147"/>
      <c r="HK198" s="147"/>
      <c r="HL198" s="147"/>
      <c r="HM198" s="147"/>
      <c r="HN198" s="147"/>
      <c r="HO198" s="147"/>
      <c r="HP198" s="147"/>
      <c r="HQ198" s="147"/>
      <c r="HR198" s="147"/>
      <c r="HS198" s="147"/>
      <c r="HT198" s="147"/>
      <c r="HU198" s="147"/>
      <c r="HV198" s="147"/>
      <c r="HW198" s="147"/>
      <c r="HX198" s="147"/>
      <c r="HY198" s="147"/>
      <c r="HZ198" s="147"/>
      <c r="IA198" s="147"/>
      <c r="IB198" s="147"/>
      <c r="IC198" s="147"/>
      <c r="ID198" s="147"/>
      <c r="IE198" s="147"/>
      <c r="IF198" s="147"/>
      <c r="IG198" s="147"/>
      <c r="IH198" s="147"/>
      <c r="II198" s="147"/>
      <c r="IJ198" s="147"/>
      <c r="IK198" s="147"/>
      <c r="IL198" s="147"/>
      <c r="IM198" s="147"/>
      <c r="IN198" s="147"/>
      <c r="IO198" s="147"/>
      <c r="IP198" s="147"/>
      <c r="IQ198" s="147"/>
      <c r="IR198" s="147"/>
      <c r="IS198" s="147"/>
      <c r="IT198" s="147"/>
      <c r="IU198" s="147"/>
    </row>
    <row r="199" spans="1:258" s="28" customFormat="1" ht="14.25">
      <c r="A199" s="21"/>
      <c r="B199" s="349"/>
      <c r="C199" s="286"/>
      <c r="D199" s="288"/>
      <c r="E199" s="295"/>
      <c r="F199" s="304"/>
      <c r="G199" s="282"/>
      <c r="H199" s="302"/>
      <c r="I199" s="305"/>
      <c r="J199" s="147"/>
      <c r="K199" s="237"/>
      <c r="L199" s="237"/>
      <c r="M199" s="237"/>
      <c r="N199" s="237"/>
      <c r="O199" s="237"/>
      <c r="P199" s="237"/>
      <c r="Q199" s="237"/>
      <c r="R199" s="147"/>
      <c r="S199" s="147"/>
      <c r="T199" s="147"/>
      <c r="U199" s="147"/>
      <c r="V199" s="147"/>
      <c r="W199" s="147"/>
      <c r="X199" s="147"/>
      <c r="Y199" s="147"/>
      <c r="Z199" s="147"/>
      <c r="AA199" s="147"/>
      <c r="AB199" s="147"/>
      <c r="AC199" s="147"/>
      <c r="AD199" s="147"/>
      <c r="AE199" s="147"/>
      <c r="AF199" s="147"/>
      <c r="AG199" s="147"/>
      <c r="AH199" s="147"/>
      <c r="AI199" s="147"/>
      <c r="AJ199" s="147"/>
      <c r="AK199" s="147"/>
      <c r="AL199" s="147"/>
      <c r="AM199" s="147"/>
      <c r="AN199" s="147"/>
      <c r="AO199" s="147"/>
      <c r="AP199" s="147"/>
      <c r="AQ199" s="147"/>
      <c r="AR199" s="147"/>
      <c r="AS199" s="147"/>
      <c r="AT199" s="147"/>
      <c r="AU199" s="147"/>
      <c r="AV199" s="147"/>
      <c r="AW199" s="147"/>
      <c r="AX199" s="147"/>
      <c r="AY199" s="147"/>
      <c r="AZ199" s="147"/>
      <c r="BA199" s="147"/>
      <c r="BB199" s="147"/>
      <c r="BC199" s="147"/>
      <c r="BD199" s="147"/>
      <c r="BE199" s="147"/>
      <c r="BF199" s="147"/>
      <c r="BG199" s="147"/>
      <c r="BH199" s="147"/>
      <c r="BI199" s="147"/>
      <c r="BJ199" s="147"/>
      <c r="BK199" s="147"/>
      <c r="BL199" s="147"/>
      <c r="BM199" s="147"/>
      <c r="BN199" s="147"/>
      <c r="BO199" s="147"/>
      <c r="BP199" s="147"/>
      <c r="BQ199" s="147"/>
      <c r="BR199" s="147"/>
      <c r="BS199" s="147"/>
      <c r="BT199" s="147"/>
      <c r="BU199" s="147"/>
      <c r="BV199" s="147"/>
      <c r="BW199" s="147"/>
      <c r="BX199" s="147"/>
      <c r="BY199" s="147"/>
      <c r="BZ199" s="147"/>
      <c r="CA199" s="147"/>
      <c r="CB199" s="147"/>
      <c r="CC199" s="147"/>
      <c r="CD199" s="147"/>
      <c r="CE199" s="147"/>
      <c r="CF199" s="147"/>
      <c r="CG199" s="147"/>
      <c r="CH199" s="147"/>
      <c r="CI199" s="147"/>
      <c r="CJ199" s="147"/>
      <c r="CK199" s="147"/>
      <c r="CL199" s="147"/>
      <c r="CM199" s="147"/>
      <c r="CN199" s="147"/>
      <c r="CO199" s="147"/>
      <c r="CP199" s="147"/>
      <c r="CQ199" s="147"/>
      <c r="CR199" s="147"/>
      <c r="CS199" s="147"/>
      <c r="CT199" s="147"/>
      <c r="CU199" s="147"/>
      <c r="CV199" s="147"/>
      <c r="CW199" s="147"/>
      <c r="CX199" s="147"/>
      <c r="CY199" s="147"/>
      <c r="CZ199" s="147"/>
      <c r="DA199" s="147"/>
      <c r="DB199" s="147"/>
      <c r="DC199" s="147"/>
      <c r="DD199" s="147"/>
      <c r="DE199" s="147"/>
      <c r="DF199" s="147"/>
      <c r="DG199" s="147"/>
      <c r="DH199" s="147"/>
      <c r="DI199" s="147"/>
      <c r="DJ199" s="147"/>
      <c r="DK199" s="147"/>
      <c r="DL199" s="147"/>
      <c r="DM199" s="147"/>
      <c r="DN199" s="147"/>
      <c r="DO199" s="147"/>
      <c r="DP199" s="147"/>
      <c r="DQ199" s="147"/>
      <c r="DR199" s="147"/>
      <c r="DS199" s="147"/>
      <c r="DT199" s="147"/>
      <c r="DU199" s="147"/>
      <c r="DV199" s="147"/>
      <c r="DW199" s="147"/>
      <c r="DX199" s="147"/>
      <c r="DY199" s="147"/>
      <c r="DZ199" s="147"/>
      <c r="EA199" s="147"/>
      <c r="EB199" s="147"/>
      <c r="EC199" s="147"/>
      <c r="ED199" s="147"/>
      <c r="EE199" s="147"/>
      <c r="EF199" s="147"/>
      <c r="EG199" s="147"/>
      <c r="EH199" s="147"/>
      <c r="EI199" s="147"/>
      <c r="EJ199" s="147"/>
      <c r="EK199" s="147"/>
      <c r="EL199" s="147"/>
      <c r="EM199" s="147"/>
      <c r="EN199" s="147"/>
      <c r="EO199" s="147"/>
      <c r="EP199" s="147"/>
      <c r="EQ199" s="147"/>
      <c r="ER199" s="147"/>
      <c r="ES199" s="147"/>
      <c r="ET199" s="147"/>
      <c r="EU199" s="147"/>
      <c r="EV199" s="147"/>
      <c r="EW199" s="147"/>
      <c r="EX199" s="147"/>
      <c r="EY199" s="147"/>
      <c r="EZ199" s="147"/>
      <c r="FA199" s="147"/>
      <c r="FB199" s="147"/>
      <c r="FC199" s="147"/>
      <c r="FD199" s="147"/>
      <c r="FE199" s="147"/>
      <c r="FF199" s="147"/>
      <c r="FG199" s="147"/>
      <c r="FH199" s="147"/>
      <c r="FI199" s="147"/>
      <c r="FJ199" s="147"/>
      <c r="FK199" s="147"/>
      <c r="FL199" s="147"/>
      <c r="FM199" s="147"/>
      <c r="FN199" s="147"/>
      <c r="FO199" s="147"/>
      <c r="FP199" s="147"/>
      <c r="FQ199" s="147"/>
      <c r="FR199" s="147"/>
      <c r="FS199" s="147"/>
      <c r="FT199" s="147"/>
      <c r="FU199" s="147"/>
      <c r="FV199" s="147"/>
      <c r="FW199" s="147"/>
      <c r="FX199" s="147"/>
      <c r="FY199" s="147"/>
      <c r="FZ199" s="147"/>
      <c r="GA199" s="147"/>
      <c r="GB199" s="147"/>
      <c r="GC199" s="147"/>
      <c r="GD199" s="147"/>
      <c r="GE199" s="147"/>
      <c r="GF199" s="147"/>
      <c r="GG199" s="147"/>
      <c r="GH199" s="147"/>
      <c r="GI199" s="147"/>
      <c r="GJ199" s="147"/>
      <c r="GK199" s="147"/>
      <c r="GL199" s="147"/>
      <c r="GM199" s="147"/>
      <c r="GN199" s="147"/>
      <c r="GO199" s="147"/>
      <c r="GP199" s="147"/>
      <c r="GQ199" s="147"/>
      <c r="GR199" s="147"/>
      <c r="GS199" s="147"/>
      <c r="GT199" s="147"/>
      <c r="GU199" s="147"/>
      <c r="GV199" s="147"/>
      <c r="GW199" s="147"/>
      <c r="GX199" s="147"/>
      <c r="GY199" s="147"/>
      <c r="GZ199" s="147"/>
      <c r="HA199" s="147"/>
      <c r="HB199" s="147"/>
      <c r="HC199" s="147"/>
      <c r="HD199" s="147"/>
      <c r="HE199" s="147"/>
      <c r="HF199" s="147"/>
      <c r="HG199" s="147"/>
      <c r="HH199" s="147"/>
      <c r="HI199" s="147"/>
      <c r="HJ199" s="147"/>
      <c r="HK199" s="147"/>
      <c r="HL199" s="147"/>
      <c r="HM199" s="147"/>
      <c r="HN199" s="147"/>
      <c r="HO199" s="147"/>
      <c r="HP199" s="147"/>
      <c r="HQ199" s="147"/>
      <c r="HR199" s="147"/>
      <c r="HS199" s="147"/>
      <c r="HT199" s="147"/>
      <c r="HU199" s="147"/>
      <c r="HV199" s="147"/>
      <c r="HW199" s="147"/>
      <c r="HX199" s="147"/>
      <c r="HY199" s="147"/>
      <c r="HZ199" s="147"/>
      <c r="IA199" s="147"/>
      <c r="IB199" s="147"/>
      <c r="IC199" s="147"/>
      <c r="ID199" s="147"/>
      <c r="IE199" s="147"/>
      <c r="IF199" s="147"/>
      <c r="IG199" s="147"/>
      <c r="IH199" s="147"/>
      <c r="II199" s="147"/>
      <c r="IJ199" s="147"/>
      <c r="IK199" s="147"/>
      <c r="IL199" s="147"/>
      <c r="IM199" s="147"/>
      <c r="IN199" s="147"/>
      <c r="IO199" s="147"/>
      <c r="IP199" s="147"/>
      <c r="IQ199" s="147"/>
      <c r="IR199" s="147"/>
      <c r="IS199" s="147"/>
      <c r="IT199" s="147"/>
      <c r="IU199" s="147"/>
    </row>
    <row r="200" spans="1:258" s="28" customFormat="1" ht="99.75">
      <c r="A200" s="21"/>
      <c r="B200" s="349" t="s">
        <v>236</v>
      </c>
      <c r="C200" s="284"/>
      <c r="D200" s="288"/>
      <c r="E200" s="295"/>
      <c r="F200" s="304"/>
      <c r="G200" s="282"/>
      <c r="H200" s="302"/>
      <c r="I200" s="305"/>
      <c r="J200" s="147"/>
      <c r="K200" s="27"/>
      <c r="L200" s="27"/>
      <c r="M200" s="27"/>
      <c r="N200" s="27"/>
      <c r="O200" s="27"/>
      <c r="P200" s="27"/>
      <c r="Q200" s="27"/>
    </row>
    <row r="201" spans="1:258" s="28" customFormat="1" ht="34.5" customHeight="1">
      <c r="A201" s="135" t="s">
        <v>16</v>
      </c>
      <c r="B201" s="159" t="s">
        <v>17</v>
      </c>
      <c r="C201" s="176"/>
      <c r="D201" s="288"/>
      <c r="E201" s="177"/>
      <c r="F201" s="178"/>
      <c r="G201" s="179"/>
      <c r="H201" s="180"/>
      <c r="I201" s="181"/>
      <c r="J201" s="234"/>
      <c r="K201" s="27"/>
      <c r="L201" s="27"/>
      <c r="M201" s="27"/>
      <c r="N201" s="27"/>
      <c r="O201" s="27"/>
      <c r="P201" s="27"/>
      <c r="Q201" s="27"/>
    </row>
    <row r="202" spans="1:258" s="28" customFormat="1" ht="14.25">
      <c r="A202" s="21"/>
      <c r="B202" s="23"/>
      <c r="C202" s="284"/>
      <c r="D202" s="288"/>
      <c r="E202" s="289"/>
      <c r="F202" s="290"/>
      <c r="G202" s="291"/>
      <c r="H202" s="292"/>
      <c r="I202" s="293"/>
      <c r="J202" s="234"/>
      <c r="K202" s="27"/>
      <c r="L202" s="27"/>
      <c r="M202" s="27"/>
      <c r="N202" s="27"/>
      <c r="O202" s="27"/>
      <c r="P202" s="27"/>
      <c r="Q202" s="27"/>
    </row>
    <row r="203" spans="1:258" s="28" customFormat="1" ht="71.25">
      <c r="A203" s="21"/>
      <c r="B203" s="349" t="s">
        <v>238</v>
      </c>
      <c r="C203" s="284"/>
      <c r="D203" s="288"/>
      <c r="E203" s="295"/>
      <c r="F203" s="304"/>
      <c r="G203" s="282"/>
      <c r="H203" s="302"/>
      <c r="I203" s="305"/>
      <c r="J203" s="234"/>
      <c r="K203" s="27"/>
      <c r="L203" s="27"/>
      <c r="M203" s="27"/>
      <c r="N203" s="27"/>
      <c r="O203" s="27"/>
      <c r="P203" s="27"/>
      <c r="Q203" s="27"/>
    </row>
    <row r="204" spans="1:258" s="28" customFormat="1" ht="99.75">
      <c r="A204" s="21"/>
      <c r="B204" s="349" t="s">
        <v>239</v>
      </c>
      <c r="C204" s="284"/>
      <c r="D204" s="288"/>
      <c r="E204" s="295"/>
      <c r="F204" s="304"/>
      <c r="G204" s="282"/>
      <c r="H204" s="302"/>
      <c r="I204" s="305"/>
      <c r="J204" s="147"/>
      <c r="K204" s="27"/>
      <c r="L204" s="27"/>
      <c r="M204" s="27"/>
      <c r="N204" s="27"/>
      <c r="O204" s="27"/>
      <c r="P204" s="27"/>
      <c r="Q204" s="27"/>
    </row>
    <row r="205" spans="1:258" s="28" customFormat="1" ht="34.5" customHeight="1">
      <c r="A205" s="21"/>
      <c r="B205" s="349" t="s">
        <v>240</v>
      </c>
      <c r="C205" s="284"/>
      <c r="D205" s="288"/>
      <c r="E205" s="295"/>
      <c r="F205" s="304"/>
      <c r="G205" s="282"/>
      <c r="H205" s="302"/>
      <c r="I205" s="305"/>
      <c r="J205" s="234"/>
      <c r="K205" s="27"/>
      <c r="L205" s="27"/>
      <c r="M205" s="27"/>
      <c r="N205" s="27"/>
      <c r="O205" s="27"/>
      <c r="P205" s="27"/>
      <c r="Q205" s="27"/>
    </row>
    <row r="206" spans="1:258" s="28" customFormat="1" ht="14.25">
      <c r="A206" s="21"/>
      <c r="B206" s="349"/>
      <c r="C206" s="286"/>
      <c r="D206" s="288"/>
      <c r="E206" s="295"/>
      <c r="F206" s="304"/>
      <c r="G206" s="282"/>
      <c r="H206" s="302"/>
      <c r="I206" s="293"/>
      <c r="J206" s="147"/>
      <c r="K206" s="27"/>
      <c r="L206" s="27"/>
      <c r="M206" s="27"/>
      <c r="N206" s="27"/>
      <c r="O206" s="27"/>
      <c r="P206" s="27"/>
      <c r="Q206" s="27"/>
    </row>
    <row r="207" spans="1:258" s="28" customFormat="1" ht="17.25" customHeight="1">
      <c r="A207" s="21"/>
      <c r="B207" s="349" t="s">
        <v>17</v>
      </c>
      <c r="C207" s="286"/>
      <c r="D207" s="288"/>
      <c r="E207" s="295"/>
      <c r="F207" s="304"/>
      <c r="G207" s="282"/>
      <c r="H207" s="302"/>
      <c r="I207" s="293"/>
      <c r="J207" s="147"/>
      <c r="K207" s="27"/>
      <c r="L207" s="27"/>
      <c r="M207" s="27"/>
      <c r="N207" s="27"/>
      <c r="O207" s="27"/>
      <c r="P207" s="27"/>
      <c r="Q207" s="27"/>
    </row>
    <row r="208" spans="1:258" s="28" customFormat="1" ht="14.25">
      <c r="A208" s="21"/>
      <c r="B208" s="349" t="s">
        <v>37</v>
      </c>
      <c r="C208" s="286"/>
      <c r="D208" s="288"/>
      <c r="E208" s="295"/>
      <c r="F208" s="304"/>
      <c r="G208" s="282"/>
      <c r="H208" s="302"/>
      <c r="I208" s="293"/>
      <c r="J208" s="147"/>
      <c r="K208" s="27"/>
      <c r="L208" s="27"/>
      <c r="M208" s="27"/>
      <c r="N208" s="27"/>
      <c r="O208" s="27"/>
      <c r="P208" s="27"/>
      <c r="Q208" s="27"/>
    </row>
    <row r="209" spans="1:17" s="28" customFormat="1" ht="48" customHeight="1">
      <c r="A209" s="21"/>
      <c r="B209" s="349" t="s">
        <v>241</v>
      </c>
      <c r="C209" s="286"/>
      <c r="D209" s="288"/>
      <c r="E209" s="295"/>
      <c r="F209" s="304"/>
      <c r="G209" s="282"/>
      <c r="H209" s="302"/>
      <c r="I209" s="293"/>
      <c r="J209" s="147"/>
      <c r="K209" s="27"/>
      <c r="L209" s="27"/>
      <c r="M209" s="27"/>
      <c r="N209" s="27"/>
      <c r="O209" s="27"/>
      <c r="P209" s="27"/>
      <c r="Q209" s="27"/>
    </row>
    <row r="210" spans="1:17" s="28" customFormat="1" ht="42.75">
      <c r="A210" s="21"/>
      <c r="B210" s="349" t="s">
        <v>242</v>
      </c>
      <c r="C210" s="286"/>
      <c r="D210" s="288"/>
      <c r="E210" s="295"/>
      <c r="F210" s="304"/>
      <c r="G210" s="282"/>
      <c r="H210" s="302"/>
      <c r="I210" s="293"/>
      <c r="J210" s="147"/>
      <c r="K210" s="27"/>
      <c r="L210" s="27"/>
      <c r="M210" s="27"/>
      <c r="N210" s="27"/>
      <c r="O210" s="27"/>
      <c r="P210" s="27"/>
      <c r="Q210" s="27"/>
    </row>
    <row r="211" spans="1:17" s="28" customFormat="1" ht="42.75">
      <c r="A211" s="21"/>
      <c r="B211" s="349" t="s">
        <v>243</v>
      </c>
      <c r="C211" s="286"/>
      <c r="D211" s="288"/>
      <c r="E211" s="295"/>
      <c r="F211" s="304"/>
      <c r="G211" s="282"/>
      <c r="H211" s="302"/>
      <c r="I211" s="293"/>
      <c r="J211" s="147"/>
      <c r="K211" s="27"/>
      <c r="L211" s="27"/>
      <c r="M211" s="27"/>
      <c r="N211" s="27"/>
      <c r="O211" s="27"/>
      <c r="P211" s="27"/>
      <c r="Q211" s="27"/>
    </row>
    <row r="212" spans="1:17" s="28" customFormat="1" ht="30.75" customHeight="1">
      <c r="A212" s="21"/>
      <c r="B212" s="349" t="s">
        <v>244</v>
      </c>
      <c r="C212" s="286"/>
      <c r="D212" s="288"/>
      <c r="E212" s="295"/>
      <c r="F212" s="304"/>
      <c r="G212" s="282"/>
      <c r="H212" s="302"/>
      <c r="I212" s="293"/>
      <c r="J212" s="147"/>
      <c r="K212" s="27"/>
      <c r="L212" s="27"/>
      <c r="M212" s="27"/>
      <c r="N212" s="27"/>
      <c r="O212" s="27"/>
      <c r="P212" s="27"/>
      <c r="Q212" s="27"/>
    </row>
    <row r="213" spans="1:17" s="28" customFormat="1" ht="28.5">
      <c r="A213" s="21"/>
      <c r="B213" s="349" t="s">
        <v>245</v>
      </c>
      <c r="C213" s="286"/>
      <c r="D213" s="288"/>
      <c r="E213" s="295"/>
      <c r="F213" s="304"/>
      <c r="G213" s="282"/>
      <c r="H213" s="302"/>
      <c r="I213" s="293"/>
      <c r="J213" s="147"/>
      <c r="K213" s="27"/>
      <c r="L213" s="27"/>
      <c r="M213" s="27"/>
      <c r="N213" s="27"/>
      <c r="O213" s="27"/>
      <c r="P213" s="27"/>
      <c r="Q213" s="27"/>
    </row>
    <row r="214" spans="1:17" s="28" customFormat="1" ht="42.75">
      <c r="A214" s="21"/>
      <c r="B214" s="349" t="s">
        <v>246</v>
      </c>
      <c r="C214" s="286"/>
      <c r="D214" s="288"/>
      <c r="E214" s="295"/>
      <c r="F214" s="304"/>
      <c r="G214" s="282"/>
      <c r="H214" s="302"/>
      <c r="I214" s="293"/>
      <c r="J214" s="147"/>
      <c r="K214" s="27"/>
      <c r="L214" s="27"/>
      <c r="M214" s="27"/>
      <c r="N214" s="27"/>
      <c r="O214" s="27"/>
      <c r="P214" s="27"/>
      <c r="Q214" s="27"/>
    </row>
    <row r="215" spans="1:17" s="28" customFormat="1" ht="37.5" customHeight="1">
      <c r="A215" s="21"/>
      <c r="B215" s="349" t="s">
        <v>247</v>
      </c>
      <c r="C215" s="286"/>
      <c r="D215" s="288"/>
      <c r="E215" s="295"/>
      <c r="F215" s="304"/>
      <c r="G215" s="282"/>
      <c r="H215" s="302"/>
      <c r="I215" s="293"/>
      <c r="J215" s="147"/>
      <c r="K215" s="27"/>
      <c r="L215" s="27"/>
      <c r="M215" s="27"/>
      <c r="N215" s="27"/>
      <c r="O215" s="27"/>
      <c r="P215" s="27"/>
      <c r="Q215" s="27"/>
    </row>
    <row r="216" spans="1:17" s="28" customFormat="1" ht="71.25">
      <c r="A216" s="21"/>
      <c r="B216" s="349" t="s">
        <v>248</v>
      </c>
      <c r="C216" s="286"/>
      <c r="D216" s="288"/>
      <c r="E216" s="295"/>
      <c r="F216" s="304"/>
      <c r="G216" s="282"/>
      <c r="H216" s="302"/>
      <c r="I216" s="293"/>
      <c r="J216" s="147"/>
      <c r="K216" s="27"/>
      <c r="L216" s="27"/>
      <c r="M216" s="27"/>
      <c r="N216" s="27"/>
      <c r="O216" s="27"/>
      <c r="P216" s="27"/>
      <c r="Q216" s="27"/>
    </row>
    <row r="217" spans="1:17" s="28" customFormat="1" ht="57">
      <c r="A217" s="21"/>
      <c r="B217" s="349" t="s">
        <v>249</v>
      </c>
      <c r="C217" s="286"/>
      <c r="D217" s="288"/>
      <c r="E217" s="295"/>
      <c r="F217" s="304"/>
      <c r="G217" s="282"/>
      <c r="H217" s="302"/>
      <c r="I217" s="293"/>
      <c r="J217" s="147"/>
      <c r="K217" s="27"/>
      <c r="L217" s="27"/>
      <c r="M217" s="27"/>
      <c r="N217" s="27"/>
      <c r="O217" s="27"/>
      <c r="P217" s="27"/>
      <c r="Q217" s="27"/>
    </row>
    <row r="218" spans="1:17" s="28" customFormat="1" ht="42.75">
      <c r="A218" s="21"/>
      <c r="B218" s="349" t="s">
        <v>250</v>
      </c>
      <c r="C218" s="286"/>
      <c r="D218" s="288"/>
      <c r="E218" s="295"/>
      <c r="F218" s="304"/>
      <c r="G218" s="282"/>
      <c r="H218" s="302"/>
      <c r="I218" s="293"/>
      <c r="J218" s="147"/>
      <c r="K218" s="27"/>
      <c r="L218" s="27"/>
      <c r="M218" s="27"/>
      <c r="N218" s="27"/>
      <c r="O218" s="27"/>
      <c r="P218" s="27"/>
      <c r="Q218" s="27"/>
    </row>
    <row r="219" spans="1:17" s="28" customFormat="1" ht="99.75">
      <c r="A219" s="21"/>
      <c r="B219" s="349" t="s">
        <v>251</v>
      </c>
      <c r="C219" s="286"/>
      <c r="D219" s="288"/>
      <c r="E219" s="295"/>
      <c r="F219" s="304"/>
      <c r="G219" s="282"/>
      <c r="H219" s="302"/>
      <c r="I219" s="293"/>
      <c r="J219" s="147"/>
      <c r="K219" s="27"/>
      <c r="L219" s="27"/>
      <c r="M219" s="27"/>
      <c r="N219" s="27"/>
      <c r="O219" s="27"/>
      <c r="P219" s="27"/>
      <c r="Q219" s="27"/>
    </row>
    <row r="220" spans="1:17" s="28" customFormat="1" ht="28.5">
      <c r="A220" s="21"/>
      <c r="B220" s="349" t="s">
        <v>252</v>
      </c>
      <c r="C220" s="286"/>
      <c r="D220" s="288"/>
      <c r="E220" s="295"/>
      <c r="F220" s="304"/>
      <c r="G220" s="282"/>
      <c r="H220" s="302"/>
      <c r="I220" s="293"/>
      <c r="J220" s="147"/>
      <c r="K220" s="27"/>
      <c r="L220" s="27"/>
      <c r="M220" s="27"/>
      <c r="N220" s="27"/>
      <c r="O220" s="27"/>
      <c r="P220" s="27"/>
      <c r="Q220" s="27"/>
    </row>
    <row r="221" spans="1:17" s="28" customFormat="1" ht="28.5">
      <c r="A221" s="21"/>
      <c r="B221" s="349" t="s">
        <v>253</v>
      </c>
      <c r="C221" s="286"/>
      <c r="D221" s="288"/>
      <c r="E221" s="295"/>
      <c r="F221" s="304"/>
      <c r="G221" s="282"/>
      <c r="H221" s="302"/>
      <c r="I221" s="293"/>
      <c r="J221" s="147"/>
      <c r="K221" s="27"/>
      <c r="L221" s="27"/>
      <c r="M221" s="27"/>
      <c r="N221" s="27"/>
      <c r="O221" s="27"/>
      <c r="P221" s="27"/>
      <c r="Q221" s="27"/>
    </row>
    <row r="222" spans="1:17" s="28" customFormat="1" ht="42.75">
      <c r="A222" s="21"/>
      <c r="B222" s="349" t="s">
        <v>254</v>
      </c>
      <c r="C222" s="286"/>
      <c r="D222" s="288"/>
      <c r="E222" s="295"/>
      <c r="F222" s="304"/>
      <c r="G222" s="282"/>
      <c r="H222" s="302"/>
      <c r="I222" s="293"/>
      <c r="J222" s="147"/>
      <c r="K222" s="27"/>
      <c r="L222" s="27"/>
      <c r="M222" s="27"/>
      <c r="N222" s="27"/>
      <c r="O222" s="27"/>
      <c r="P222" s="27"/>
      <c r="Q222" s="27"/>
    </row>
    <row r="223" spans="1:17" s="28" customFormat="1" ht="14.25">
      <c r="A223" s="21"/>
      <c r="B223" s="349" t="s">
        <v>255</v>
      </c>
      <c r="C223" s="286"/>
      <c r="D223" s="288"/>
      <c r="E223" s="295"/>
      <c r="F223" s="304"/>
      <c r="G223" s="282"/>
      <c r="H223" s="302"/>
      <c r="I223" s="293"/>
      <c r="J223" s="147"/>
      <c r="K223" s="27"/>
      <c r="L223" s="27"/>
      <c r="M223" s="27"/>
      <c r="N223" s="27"/>
      <c r="O223" s="27"/>
      <c r="P223" s="27"/>
      <c r="Q223" s="27"/>
    </row>
    <row r="224" spans="1:17" s="28" customFormat="1" ht="42.75">
      <c r="A224" s="21"/>
      <c r="B224" s="349" t="s">
        <v>256</v>
      </c>
      <c r="C224" s="286"/>
      <c r="D224" s="288"/>
      <c r="E224" s="295"/>
      <c r="F224" s="304"/>
      <c r="G224" s="282"/>
      <c r="H224" s="302"/>
      <c r="I224" s="293"/>
      <c r="J224" s="147"/>
      <c r="K224" s="27"/>
      <c r="L224" s="27"/>
      <c r="M224" s="27"/>
      <c r="N224" s="27"/>
      <c r="O224" s="27"/>
      <c r="P224" s="27"/>
      <c r="Q224" s="27"/>
    </row>
    <row r="225" spans="1:17" s="28" customFormat="1" ht="42.75">
      <c r="A225" s="21"/>
      <c r="B225" s="349" t="s">
        <v>257</v>
      </c>
      <c r="C225" s="286"/>
      <c r="D225" s="288"/>
      <c r="E225" s="295"/>
      <c r="F225" s="304"/>
      <c r="G225" s="282"/>
      <c r="H225" s="302"/>
      <c r="I225" s="293"/>
      <c r="J225" s="147"/>
      <c r="K225" s="27"/>
      <c r="L225" s="27"/>
      <c r="M225" s="27"/>
      <c r="N225" s="27"/>
      <c r="O225" s="27"/>
      <c r="P225" s="27"/>
      <c r="Q225" s="27"/>
    </row>
    <row r="226" spans="1:17" s="28" customFormat="1" ht="14.25">
      <c r="A226" s="21"/>
      <c r="B226" s="349" t="s">
        <v>45</v>
      </c>
      <c r="C226" s="286"/>
      <c r="D226" s="288"/>
      <c r="E226" s="295"/>
      <c r="F226" s="304"/>
      <c r="G226" s="282"/>
      <c r="H226" s="302"/>
      <c r="I226" s="293"/>
      <c r="J226" s="147"/>
      <c r="K226" s="27"/>
      <c r="L226" s="27"/>
      <c r="M226" s="27"/>
      <c r="N226" s="27"/>
      <c r="O226" s="27"/>
      <c r="P226" s="27"/>
      <c r="Q226" s="27"/>
    </row>
    <row r="227" spans="1:17" s="28" customFormat="1" ht="14.25">
      <c r="A227" s="21"/>
      <c r="B227" s="349" t="s">
        <v>258</v>
      </c>
      <c r="C227" s="286"/>
      <c r="D227" s="288"/>
      <c r="E227" s="295"/>
      <c r="F227" s="304"/>
      <c r="G227" s="282"/>
      <c r="H227" s="302"/>
      <c r="I227" s="293"/>
      <c r="J227" s="147"/>
      <c r="K227" s="27"/>
      <c r="L227" s="27"/>
      <c r="M227" s="27"/>
      <c r="N227" s="27"/>
      <c r="O227" s="27"/>
      <c r="P227" s="27"/>
      <c r="Q227" s="27"/>
    </row>
    <row r="228" spans="1:17" s="28" customFormat="1" ht="14.25">
      <c r="A228" s="21"/>
      <c r="B228" s="349" t="s">
        <v>259</v>
      </c>
      <c r="C228" s="286"/>
      <c r="D228" s="288"/>
      <c r="E228" s="295"/>
      <c r="F228" s="304"/>
      <c r="G228" s="282"/>
      <c r="H228" s="302"/>
      <c r="I228" s="293"/>
      <c r="J228" s="147"/>
      <c r="K228" s="27"/>
      <c r="L228" s="27"/>
      <c r="M228" s="27"/>
      <c r="N228" s="27"/>
      <c r="O228" s="27"/>
      <c r="P228" s="27"/>
      <c r="Q228" s="27"/>
    </row>
    <row r="229" spans="1:17" s="28" customFormat="1" ht="14.25">
      <c r="A229" s="21"/>
      <c r="B229" s="349" t="s">
        <v>260</v>
      </c>
      <c r="C229" s="286"/>
      <c r="D229" s="288"/>
      <c r="E229" s="295"/>
      <c r="F229" s="304"/>
      <c r="G229" s="282"/>
      <c r="H229" s="302"/>
      <c r="I229" s="293"/>
      <c r="J229" s="147"/>
      <c r="K229" s="27"/>
      <c r="L229" s="27"/>
      <c r="M229" s="27"/>
      <c r="N229" s="27"/>
      <c r="O229" s="27"/>
      <c r="P229" s="27"/>
      <c r="Q229" s="27"/>
    </row>
    <row r="230" spans="1:17" s="28" customFormat="1" ht="42.75">
      <c r="A230" s="21"/>
      <c r="B230" s="349" t="s">
        <v>261</v>
      </c>
      <c r="C230" s="286"/>
      <c r="D230" s="288"/>
      <c r="E230" s="295"/>
      <c r="F230" s="304"/>
      <c r="G230" s="282"/>
      <c r="H230" s="302"/>
      <c r="I230" s="293"/>
      <c r="J230" s="147"/>
      <c r="K230" s="27"/>
      <c r="L230" s="27"/>
      <c r="M230" s="27"/>
      <c r="N230" s="27"/>
      <c r="O230" s="27"/>
      <c r="P230" s="27"/>
      <c r="Q230" s="27"/>
    </row>
    <row r="231" spans="1:17" s="28" customFormat="1" ht="14.25">
      <c r="A231" s="21"/>
      <c r="B231" s="349" t="s">
        <v>262</v>
      </c>
      <c r="C231" s="286"/>
      <c r="D231" s="288"/>
      <c r="E231" s="295"/>
      <c r="F231" s="304"/>
      <c r="G231" s="282"/>
      <c r="H231" s="302"/>
      <c r="I231" s="293"/>
      <c r="J231" s="147"/>
      <c r="K231" s="27"/>
      <c r="L231" s="27"/>
      <c r="M231" s="27"/>
      <c r="N231" s="27"/>
      <c r="O231" s="27"/>
      <c r="P231" s="27"/>
      <c r="Q231" s="27"/>
    </row>
    <row r="232" spans="1:17" s="28" customFormat="1" ht="28.5">
      <c r="A232" s="21"/>
      <c r="B232" s="349" t="s">
        <v>263</v>
      </c>
      <c r="C232" s="286"/>
      <c r="D232" s="288"/>
      <c r="E232" s="295"/>
      <c r="F232" s="304"/>
      <c r="G232" s="282"/>
      <c r="H232" s="302"/>
      <c r="I232" s="293"/>
      <c r="J232" s="147"/>
      <c r="K232" s="27"/>
      <c r="L232" s="27"/>
      <c r="M232" s="27"/>
      <c r="N232" s="27"/>
      <c r="O232" s="27"/>
      <c r="P232" s="27"/>
      <c r="Q232" s="27"/>
    </row>
    <row r="233" spans="1:17" s="28" customFormat="1" ht="14.25">
      <c r="A233" s="21"/>
      <c r="B233" s="349" t="s">
        <v>264</v>
      </c>
      <c r="C233" s="286"/>
      <c r="D233" s="288"/>
      <c r="E233" s="295"/>
      <c r="F233" s="304"/>
      <c r="G233" s="282"/>
      <c r="H233" s="302"/>
      <c r="I233" s="293"/>
      <c r="J233" s="147"/>
      <c r="K233" s="27"/>
      <c r="L233" s="27"/>
      <c r="M233" s="27"/>
      <c r="N233" s="27"/>
      <c r="O233" s="27"/>
      <c r="P233" s="27"/>
      <c r="Q233" s="27"/>
    </row>
    <row r="234" spans="1:17" s="28" customFormat="1" ht="42.75">
      <c r="A234" s="21"/>
      <c r="B234" s="349" t="s">
        <v>56</v>
      </c>
      <c r="C234" s="286"/>
      <c r="D234" s="288"/>
      <c r="E234" s="295"/>
      <c r="F234" s="304"/>
      <c r="G234" s="282"/>
      <c r="H234" s="302"/>
      <c r="I234" s="293"/>
      <c r="J234" s="147"/>
      <c r="K234" s="27"/>
      <c r="L234" s="27"/>
      <c r="M234" s="27"/>
      <c r="N234" s="27"/>
      <c r="O234" s="27"/>
      <c r="P234" s="27"/>
      <c r="Q234" s="27"/>
    </row>
    <row r="235" spans="1:17" s="28" customFormat="1" ht="57">
      <c r="A235" s="21"/>
      <c r="B235" s="349" t="s">
        <v>58</v>
      </c>
      <c r="C235" s="286"/>
      <c r="D235" s="288"/>
      <c r="E235" s="295"/>
      <c r="F235" s="304"/>
      <c r="G235" s="282"/>
      <c r="H235" s="302"/>
      <c r="I235" s="293"/>
      <c r="J235" s="147"/>
      <c r="K235" s="27"/>
      <c r="L235" s="27"/>
      <c r="M235" s="27"/>
      <c r="N235" s="27"/>
      <c r="O235" s="27"/>
      <c r="P235" s="27"/>
      <c r="Q235" s="27"/>
    </row>
    <row r="236" spans="1:17" s="28" customFormat="1" ht="14.25">
      <c r="A236" s="135" t="s">
        <v>18</v>
      </c>
      <c r="B236" s="159" t="s">
        <v>274</v>
      </c>
      <c r="C236" s="176"/>
      <c r="D236" s="288"/>
      <c r="E236" s="177"/>
      <c r="F236" s="178"/>
      <c r="G236" s="179"/>
      <c r="H236" s="180"/>
      <c r="I236" s="181"/>
      <c r="J236" s="234"/>
      <c r="K236" s="27"/>
      <c r="L236" s="27"/>
      <c r="M236" s="27"/>
      <c r="N236" s="27"/>
      <c r="O236" s="27"/>
      <c r="P236" s="27"/>
      <c r="Q236" s="27"/>
    </row>
    <row r="237" spans="1:17" s="28" customFormat="1" ht="14.25">
      <c r="A237" s="21"/>
      <c r="B237" s="23"/>
      <c r="C237" s="109"/>
      <c r="E237" s="23"/>
      <c r="F237" s="24"/>
      <c r="G237" s="25"/>
      <c r="H237" s="26"/>
      <c r="I237" s="27"/>
      <c r="J237" s="147"/>
      <c r="K237" s="27"/>
      <c r="L237" s="27"/>
      <c r="M237" s="27"/>
      <c r="N237" s="27"/>
      <c r="O237" s="27"/>
      <c r="P237" s="27"/>
      <c r="Q237" s="27"/>
    </row>
    <row r="238" spans="1:17" s="28" customFormat="1" ht="14.25">
      <c r="A238" s="21"/>
      <c r="B238" s="23" t="s">
        <v>275</v>
      </c>
      <c r="C238" s="109"/>
      <c r="E238" s="23"/>
      <c r="F238" s="24"/>
      <c r="G238" s="25"/>
      <c r="H238" s="26"/>
      <c r="I238" s="27"/>
      <c r="J238" s="234"/>
      <c r="K238" s="27"/>
      <c r="L238" s="27"/>
      <c r="M238" s="27"/>
      <c r="N238" s="27"/>
      <c r="O238" s="27"/>
      <c r="P238" s="27"/>
      <c r="Q238" s="27"/>
    </row>
    <row r="239" spans="1:17" s="28" customFormat="1" ht="57">
      <c r="A239" s="21"/>
      <c r="B239" s="349" t="s">
        <v>276</v>
      </c>
      <c r="C239" s="109"/>
      <c r="E239" s="349"/>
      <c r="F239" s="81"/>
      <c r="G239" s="115"/>
      <c r="H239" s="83"/>
      <c r="I239" s="116"/>
      <c r="J239" s="234"/>
      <c r="K239" s="27"/>
      <c r="L239" s="27"/>
      <c r="M239" s="27"/>
      <c r="N239" s="27"/>
      <c r="O239" s="27"/>
      <c r="P239" s="27"/>
      <c r="Q239" s="27"/>
    </row>
    <row r="240" spans="1:17" s="28" customFormat="1" ht="85.5">
      <c r="A240" s="21"/>
      <c r="B240" s="349" t="s">
        <v>277</v>
      </c>
      <c r="C240" s="109"/>
      <c r="E240" s="349"/>
      <c r="F240" s="81"/>
      <c r="G240" s="115"/>
      <c r="H240" s="83"/>
      <c r="I240" s="116"/>
      <c r="J240" s="147"/>
      <c r="K240" s="27"/>
      <c r="L240" s="27"/>
      <c r="M240" s="27"/>
      <c r="N240" s="27"/>
      <c r="O240" s="27"/>
      <c r="P240" s="27"/>
      <c r="Q240" s="27"/>
    </row>
    <row r="241" spans="1:17" s="28" customFormat="1" ht="28.5">
      <c r="A241" s="21"/>
      <c r="B241" s="349" t="s">
        <v>240</v>
      </c>
      <c r="C241" s="109"/>
      <c r="E241" s="349"/>
      <c r="F241" s="81"/>
      <c r="G241" s="115"/>
      <c r="H241" s="83"/>
      <c r="I241" s="116"/>
      <c r="J241" s="234"/>
      <c r="K241" s="27"/>
      <c r="L241" s="27"/>
      <c r="M241" s="27"/>
      <c r="N241" s="27"/>
      <c r="O241" s="27"/>
      <c r="P241" s="27"/>
      <c r="Q241" s="27"/>
    </row>
    <row r="242" spans="1:17" s="28" customFormat="1" ht="14.25">
      <c r="A242" s="21"/>
      <c r="B242" s="349" t="s">
        <v>278</v>
      </c>
      <c r="C242" s="109"/>
      <c r="E242" s="349"/>
      <c r="F242" s="81"/>
      <c r="G242" s="115"/>
      <c r="H242" s="83"/>
      <c r="I242" s="116"/>
      <c r="J242" s="147"/>
      <c r="K242" s="27"/>
      <c r="L242" s="27"/>
      <c r="M242" s="27"/>
      <c r="N242" s="27"/>
      <c r="O242" s="27"/>
      <c r="P242" s="27"/>
      <c r="Q242" s="27"/>
    </row>
    <row r="243" spans="1:17" s="28" customFormat="1" ht="14.25">
      <c r="A243" s="21"/>
      <c r="B243" s="349" t="s">
        <v>279</v>
      </c>
      <c r="C243" s="109"/>
      <c r="E243" s="349"/>
      <c r="F243" s="81"/>
      <c r="G243" s="115"/>
      <c r="H243" s="83"/>
      <c r="I243" s="116"/>
      <c r="J243" s="147"/>
      <c r="K243" s="27"/>
      <c r="L243" s="27"/>
      <c r="M243" s="27"/>
      <c r="N243" s="27"/>
      <c r="O243" s="27"/>
      <c r="P243" s="27"/>
      <c r="Q243" s="27"/>
    </row>
    <row r="244" spans="1:17" s="28" customFormat="1" ht="14.25">
      <c r="A244" s="21"/>
      <c r="B244" s="349" t="s">
        <v>280</v>
      </c>
      <c r="C244" s="109"/>
      <c r="E244" s="349"/>
      <c r="F244" s="81"/>
      <c r="G244" s="115"/>
      <c r="H244" s="83"/>
      <c r="I244" s="116"/>
      <c r="J244" s="147"/>
      <c r="K244" s="27"/>
      <c r="L244" s="27"/>
      <c r="M244" s="27"/>
      <c r="N244" s="27"/>
      <c r="O244" s="27"/>
      <c r="P244" s="27"/>
      <c r="Q244" s="27"/>
    </row>
    <row r="245" spans="1:17" s="28" customFormat="1" ht="14.25">
      <c r="A245" s="21"/>
      <c r="B245" s="349" t="s">
        <v>281</v>
      </c>
      <c r="C245" s="109"/>
      <c r="E245" s="349"/>
      <c r="F245" s="81"/>
      <c r="G245" s="115"/>
      <c r="H245" s="83"/>
      <c r="I245" s="116"/>
      <c r="J245" s="147"/>
      <c r="K245" s="27"/>
      <c r="L245" s="27"/>
      <c r="M245" s="27"/>
      <c r="N245" s="27"/>
      <c r="O245" s="27"/>
      <c r="P245" s="27"/>
      <c r="Q245" s="27"/>
    </row>
    <row r="246" spans="1:17" s="28" customFormat="1" ht="14.25">
      <c r="A246" s="21"/>
      <c r="B246" s="349" t="s">
        <v>282</v>
      </c>
      <c r="C246" s="109"/>
      <c r="E246" s="349"/>
      <c r="F246" s="81"/>
      <c r="G246" s="115"/>
      <c r="H246" s="83"/>
      <c r="I246" s="116"/>
      <c r="J246" s="147"/>
      <c r="K246" s="27"/>
      <c r="L246" s="27"/>
      <c r="M246" s="27"/>
      <c r="N246" s="27"/>
      <c r="O246" s="27"/>
      <c r="P246" s="27"/>
      <c r="Q246" s="27"/>
    </row>
    <row r="247" spans="1:17" s="28" customFormat="1" ht="14.25">
      <c r="A247" s="21"/>
      <c r="B247" s="349" t="s">
        <v>283</v>
      </c>
      <c r="C247" s="109"/>
      <c r="E247" s="349"/>
      <c r="F247" s="81"/>
      <c r="G247" s="115"/>
      <c r="H247" s="83"/>
      <c r="I247" s="116"/>
      <c r="J247" s="147"/>
      <c r="K247" s="27"/>
      <c r="L247" s="27"/>
      <c r="M247" s="27"/>
      <c r="N247" s="27"/>
      <c r="O247" s="27"/>
      <c r="P247" s="27"/>
      <c r="Q247" s="27"/>
    </row>
    <row r="248" spans="1:17" s="28" customFormat="1" ht="14.25">
      <c r="A248" s="21"/>
      <c r="B248" s="349" t="s">
        <v>284</v>
      </c>
      <c r="C248" s="109"/>
      <c r="E248" s="349"/>
      <c r="F248" s="81"/>
      <c r="G248" s="115"/>
      <c r="H248" s="83"/>
      <c r="I248" s="116"/>
      <c r="J248" s="147"/>
      <c r="K248" s="27"/>
      <c r="L248" s="27"/>
      <c r="M248" s="27"/>
      <c r="N248" s="27"/>
      <c r="O248" s="27"/>
      <c r="P248" s="27"/>
      <c r="Q248" s="27"/>
    </row>
  </sheetData>
  <sheetProtection algorithmName="SHA-512" hashValue="q646bnptm5M0SPx4KRtmSXNJW4xD65M+zHGASoNPvStMJJs7SUAi12rvb22R8JIchsiTDo54yZ23oGWq6hF3OA==" saltValue="lWd2kaM7uiplcxEQWpep/w=="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E8A65-01E3-4D66-BE8B-A43D09B96478}">
  <dimension ref="A1:IX2248"/>
  <sheetViews>
    <sheetView tabSelected="1" view="pageBreakPreview" topLeftCell="A112" zoomScale="85" zoomScaleNormal="85" zoomScaleSheetLayoutView="85" zoomScalePageLayoutView="70" workbookViewId="0">
      <selection activeCell="D38" sqref="D38"/>
    </sheetView>
  </sheetViews>
  <sheetFormatPr defaultColWidth="9.140625" defaultRowHeight="14.25"/>
  <cols>
    <col min="1" max="1" width="5.28515625" style="10" customWidth="1"/>
    <col min="2" max="3" width="5.140625" style="11" customWidth="1"/>
    <col min="4" max="4" width="61" style="163" customWidth="1"/>
    <col min="5" max="5" width="14" style="163" customWidth="1"/>
    <col min="6" max="6" width="11.140625" style="13" bestFit="1" customWidth="1"/>
    <col min="7" max="7" width="7.42578125" style="14" bestFit="1" customWidth="1"/>
    <col min="8" max="8" width="14.140625" style="15" customWidth="1"/>
    <col min="9" max="9" width="15.42578125" style="16" customWidth="1"/>
    <col min="10" max="10" width="10.28515625" style="234" hidden="1" customWidth="1"/>
    <col min="11" max="13" width="14.85546875" style="16" hidden="1" customWidth="1"/>
    <col min="14" max="14" width="16.28515625" style="16" hidden="1" customWidth="1"/>
    <col min="15" max="17" width="14.85546875" style="16" hidden="1" customWidth="1"/>
    <col min="18" max="16384" width="9.140625" style="17"/>
  </cols>
  <sheetData>
    <row r="1" spans="1:17">
      <c r="K1" s="16" t="s">
        <v>324</v>
      </c>
      <c r="L1" s="16" t="s">
        <v>325</v>
      </c>
      <c r="M1" s="16" t="s">
        <v>334</v>
      </c>
      <c r="N1" s="16" t="s">
        <v>326</v>
      </c>
      <c r="O1" s="16" t="s">
        <v>327</v>
      </c>
      <c r="P1" s="16" t="s">
        <v>328</v>
      </c>
      <c r="Q1" s="16" t="s">
        <v>329</v>
      </c>
    </row>
    <row r="2" spans="1:17">
      <c r="D2" s="12" t="s">
        <v>0</v>
      </c>
      <c r="E2" s="12"/>
    </row>
    <row r="3" spans="1:17">
      <c r="D3" s="12"/>
      <c r="E3" s="12"/>
    </row>
    <row r="4" spans="1:17">
      <c r="A4" s="18" t="s">
        <v>1</v>
      </c>
      <c r="D4" s="12"/>
      <c r="E4" s="12"/>
    </row>
    <row r="5" spans="1:17">
      <c r="D5" s="12"/>
      <c r="E5" s="12"/>
    </row>
    <row r="6" spans="1:17">
      <c r="D6" s="12" t="s">
        <v>2</v>
      </c>
      <c r="E6" s="12"/>
      <c r="I6" s="19" t="s">
        <v>3</v>
      </c>
    </row>
    <row r="7" spans="1:17">
      <c r="D7" s="20"/>
      <c r="E7" s="20"/>
      <c r="I7" s="14"/>
    </row>
    <row r="8" spans="1:17" s="28" customFormat="1">
      <c r="A8" s="21"/>
      <c r="B8" s="22"/>
      <c r="C8" s="22"/>
      <c r="D8" s="23"/>
      <c r="E8" s="23"/>
      <c r="F8" s="24"/>
      <c r="G8" s="25"/>
      <c r="H8" s="26"/>
      <c r="I8" s="27"/>
      <c r="J8" s="147"/>
      <c r="K8" s="27"/>
      <c r="L8" s="27"/>
      <c r="M8" s="27"/>
      <c r="N8" s="27"/>
      <c r="O8" s="27"/>
      <c r="P8" s="27"/>
      <c r="Q8" s="27"/>
    </row>
    <row r="9" spans="1:17" s="35" customFormat="1">
      <c r="A9" s="29"/>
      <c r="B9" s="30"/>
      <c r="C9" s="136"/>
      <c r="D9" s="31" t="s">
        <v>375</v>
      </c>
      <c r="E9" s="31"/>
      <c r="F9" s="32"/>
      <c r="G9" s="33"/>
      <c r="H9" s="34"/>
      <c r="I9" s="137">
        <f>I16+I21+I26+I31+I35+I37</f>
        <v>0</v>
      </c>
      <c r="J9" s="265"/>
      <c r="K9" s="137">
        <f>K16+K21+K26+K31+K35+K37</f>
        <v>0</v>
      </c>
      <c r="L9" s="137">
        <f t="shared" ref="L9:Q9" si="0">L16+L21+L26+L31+L35+L37</f>
        <v>0</v>
      </c>
      <c r="M9" s="137">
        <f t="shared" si="0"/>
        <v>0</v>
      </c>
      <c r="N9" s="137">
        <f t="shared" si="0"/>
        <v>0</v>
      </c>
      <c r="O9" s="137">
        <f t="shared" si="0"/>
        <v>0</v>
      </c>
      <c r="P9" s="137">
        <f t="shared" si="0"/>
        <v>0</v>
      </c>
      <c r="Q9" s="137">
        <f t="shared" si="0"/>
        <v>0</v>
      </c>
    </row>
    <row r="10" spans="1:17" s="35" customFormat="1">
      <c r="A10" s="29"/>
      <c r="B10" s="36"/>
      <c r="C10" s="36"/>
      <c r="D10" s="37"/>
      <c r="E10" s="37"/>
      <c r="F10" s="38"/>
      <c r="G10" s="39"/>
      <c r="H10" s="40"/>
      <c r="I10" s="41"/>
      <c r="J10" s="266"/>
      <c r="K10" s="41"/>
      <c r="L10" s="41"/>
      <c r="M10" s="41"/>
      <c r="N10" s="41"/>
      <c r="O10" s="41"/>
      <c r="P10" s="41"/>
      <c r="Q10" s="41"/>
    </row>
    <row r="11" spans="1:17" s="35" customFormat="1">
      <c r="A11" s="29"/>
      <c r="B11" s="42" t="s">
        <v>4</v>
      </c>
      <c r="C11" s="42"/>
      <c r="D11" s="43" t="s">
        <v>5</v>
      </c>
      <c r="E11" s="43"/>
      <c r="F11" s="44"/>
      <c r="G11" s="45"/>
      <c r="H11" s="46"/>
      <c r="I11" s="47"/>
      <c r="J11" s="267"/>
      <c r="K11" s="47"/>
      <c r="L11" s="47"/>
      <c r="M11" s="47"/>
      <c r="N11" s="47"/>
      <c r="O11" s="47"/>
      <c r="P11" s="47"/>
      <c r="Q11" s="47"/>
    </row>
    <row r="12" spans="1:17" s="28" customFormat="1">
      <c r="A12" s="21"/>
      <c r="B12" s="48" t="s">
        <v>6</v>
      </c>
      <c r="C12" s="48"/>
      <c r="D12" s="49" t="s">
        <v>7</v>
      </c>
      <c r="E12" s="49"/>
      <c r="F12" s="13"/>
      <c r="G12" s="17"/>
      <c r="H12" s="15"/>
      <c r="I12" s="50">
        <f>I$302</f>
        <v>0</v>
      </c>
      <c r="J12" s="268"/>
      <c r="K12" s="50">
        <f>K$302</f>
        <v>0</v>
      </c>
      <c r="L12" s="50">
        <f t="shared" ref="L12:Q12" si="1">L$302</f>
        <v>0</v>
      </c>
      <c r="M12" s="50">
        <f t="shared" si="1"/>
        <v>0</v>
      </c>
      <c r="N12" s="50">
        <f t="shared" si="1"/>
        <v>0</v>
      </c>
      <c r="O12" s="50">
        <f t="shared" si="1"/>
        <v>0</v>
      </c>
      <c r="P12" s="50">
        <f t="shared" si="1"/>
        <v>0</v>
      </c>
      <c r="Q12" s="50">
        <f t="shared" si="1"/>
        <v>0</v>
      </c>
    </row>
    <row r="13" spans="1:17" s="28" customFormat="1">
      <c r="A13" s="21"/>
      <c r="B13" s="48" t="s">
        <v>8</v>
      </c>
      <c r="C13" s="48"/>
      <c r="D13" s="49" t="s">
        <v>368</v>
      </c>
      <c r="E13" s="49"/>
      <c r="F13" s="13"/>
      <c r="G13" s="17"/>
      <c r="H13" s="15"/>
      <c r="I13" s="50">
        <f>I379</f>
        <v>0</v>
      </c>
      <c r="J13" s="268"/>
      <c r="K13" s="50">
        <f>K379</f>
        <v>0</v>
      </c>
      <c r="L13" s="50">
        <f t="shared" ref="L13:Q13" si="2">L379</f>
        <v>0</v>
      </c>
      <c r="M13" s="50">
        <f t="shared" si="2"/>
        <v>0</v>
      </c>
      <c r="N13" s="50">
        <f t="shared" si="2"/>
        <v>0</v>
      </c>
      <c r="O13" s="50">
        <f t="shared" si="2"/>
        <v>0</v>
      </c>
      <c r="P13" s="50">
        <f t="shared" si="2"/>
        <v>0</v>
      </c>
      <c r="Q13" s="50">
        <f t="shared" si="2"/>
        <v>0</v>
      </c>
    </row>
    <row r="14" spans="1:17" s="28" customFormat="1">
      <c r="A14" s="21"/>
      <c r="B14" s="48" t="s">
        <v>365</v>
      </c>
      <c r="C14" s="48"/>
      <c r="D14" s="49" t="s">
        <v>10</v>
      </c>
      <c r="E14" s="49"/>
      <c r="F14" s="13"/>
      <c r="G14" s="17"/>
      <c r="H14" s="15"/>
      <c r="I14" s="50">
        <f>I$712</f>
        <v>0</v>
      </c>
      <c r="J14" s="268"/>
      <c r="K14" s="50">
        <f>K$712</f>
        <v>0</v>
      </c>
      <c r="L14" s="50">
        <f t="shared" ref="L14:Q14" si="3">L$712</f>
        <v>0</v>
      </c>
      <c r="M14" s="50">
        <f t="shared" si="3"/>
        <v>0</v>
      </c>
      <c r="N14" s="50">
        <f t="shared" si="3"/>
        <v>0</v>
      </c>
      <c r="O14" s="50">
        <f t="shared" si="3"/>
        <v>0</v>
      </c>
      <c r="P14" s="50">
        <f t="shared" si="3"/>
        <v>0</v>
      </c>
      <c r="Q14" s="50">
        <f t="shared" si="3"/>
        <v>0</v>
      </c>
    </row>
    <row r="15" spans="1:17" s="28" customFormat="1">
      <c r="A15" s="21"/>
      <c r="B15" s="48" t="s">
        <v>366</v>
      </c>
      <c r="C15" s="48"/>
      <c r="D15" s="49" t="s">
        <v>12</v>
      </c>
      <c r="E15" s="49"/>
      <c r="F15" s="13"/>
      <c r="G15" s="17"/>
      <c r="H15" s="15"/>
      <c r="I15" s="50">
        <f>I$787</f>
        <v>0</v>
      </c>
      <c r="J15" s="268"/>
      <c r="K15" s="50">
        <f>K$787</f>
        <v>0</v>
      </c>
      <c r="L15" s="50">
        <f t="shared" ref="L15:Q15" si="4">L$787</f>
        <v>0</v>
      </c>
      <c r="M15" s="50">
        <f t="shared" si="4"/>
        <v>0</v>
      </c>
      <c r="N15" s="50">
        <f t="shared" si="4"/>
        <v>0</v>
      </c>
      <c r="O15" s="50">
        <f t="shared" si="4"/>
        <v>0</v>
      </c>
      <c r="P15" s="50">
        <f t="shared" si="4"/>
        <v>0</v>
      </c>
      <c r="Q15" s="50">
        <f t="shared" si="4"/>
        <v>0</v>
      </c>
    </row>
    <row r="16" spans="1:17" s="28" customFormat="1" ht="15" thickBot="1">
      <c r="A16" s="21"/>
      <c r="B16" s="51"/>
      <c r="C16" s="51"/>
      <c r="D16" s="52" t="s">
        <v>13</v>
      </c>
      <c r="E16" s="52"/>
      <c r="F16" s="53"/>
      <c r="G16" s="54"/>
      <c r="H16" s="55"/>
      <c r="I16" s="56">
        <f>SUM(I12:I15)</f>
        <v>0</v>
      </c>
      <c r="J16" s="269"/>
      <c r="K16" s="56">
        <f>SUM(K12:K15)</f>
        <v>0</v>
      </c>
      <c r="L16" s="56">
        <f t="shared" ref="L16:Q16" si="5">SUM(L12:L15)</f>
        <v>0</v>
      </c>
      <c r="M16" s="56">
        <f t="shared" si="5"/>
        <v>0</v>
      </c>
      <c r="N16" s="56">
        <f t="shared" si="5"/>
        <v>0</v>
      </c>
      <c r="O16" s="56">
        <f t="shared" si="5"/>
        <v>0</v>
      </c>
      <c r="P16" s="56">
        <f t="shared" si="5"/>
        <v>0</v>
      </c>
      <c r="Q16" s="56">
        <f t="shared" si="5"/>
        <v>0</v>
      </c>
    </row>
    <row r="17" spans="1:258" s="28" customFormat="1" ht="15" thickTop="1">
      <c r="A17" s="21"/>
      <c r="B17" s="11"/>
      <c r="C17" s="11"/>
      <c r="D17" s="49"/>
      <c r="E17" s="49"/>
      <c r="F17" s="13"/>
      <c r="G17" s="17"/>
      <c r="H17" s="26"/>
      <c r="J17" s="270"/>
    </row>
    <row r="18" spans="1:258" s="35" customFormat="1">
      <c r="A18" s="29"/>
      <c r="B18" s="42" t="s">
        <v>14</v>
      </c>
      <c r="C18" s="42"/>
      <c r="D18" s="43" t="s">
        <v>15</v>
      </c>
      <c r="E18" s="43"/>
      <c r="F18" s="44"/>
      <c r="G18" s="45"/>
      <c r="H18" s="46"/>
      <c r="I18" s="47"/>
      <c r="J18" s="267"/>
      <c r="K18" s="47"/>
      <c r="L18" s="47"/>
      <c r="M18" s="47"/>
      <c r="N18" s="47"/>
      <c r="O18" s="47"/>
      <c r="P18" s="47"/>
      <c r="Q18" s="47"/>
    </row>
    <row r="19" spans="1:258" s="28" customFormat="1">
      <c r="A19" s="21"/>
      <c r="B19" s="48" t="s">
        <v>16</v>
      </c>
      <c r="C19" s="48"/>
      <c r="D19" s="49" t="s">
        <v>17</v>
      </c>
      <c r="E19" s="49"/>
      <c r="F19" s="13"/>
      <c r="G19" s="17"/>
      <c r="H19" s="15"/>
      <c r="I19" s="50">
        <f>I$878</f>
        <v>0</v>
      </c>
      <c r="J19" s="268"/>
      <c r="K19" s="50">
        <f>K$878</f>
        <v>0</v>
      </c>
      <c r="L19" s="50">
        <f t="shared" ref="L19:Q19" si="6">L$878</f>
        <v>0</v>
      </c>
      <c r="M19" s="50">
        <f t="shared" si="6"/>
        <v>0</v>
      </c>
      <c r="N19" s="50">
        <f t="shared" si="6"/>
        <v>0</v>
      </c>
      <c r="O19" s="50">
        <f t="shared" si="6"/>
        <v>0</v>
      </c>
      <c r="P19" s="50">
        <f t="shared" si="6"/>
        <v>0</v>
      </c>
      <c r="Q19" s="50">
        <f t="shared" si="6"/>
        <v>0</v>
      </c>
    </row>
    <row r="20" spans="1:258" s="28" customFormat="1">
      <c r="A20" s="21"/>
      <c r="B20" s="48" t="s">
        <v>18</v>
      </c>
      <c r="C20" s="48"/>
      <c r="D20" s="49" t="s">
        <v>19</v>
      </c>
      <c r="E20" s="49"/>
      <c r="F20" s="13"/>
      <c r="G20" s="17"/>
      <c r="H20" s="15"/>
      <c r="I20" s="27">
        <f>I$909</f>
        <v>0</v>
      </c>
      <c r="J20" s="271"/>
      <c r="K20" s="27">
        <f>K$909</f>
        <v>0</v>
      </c>
      <c r="L20" s="27">
        <f t="shared" ref="L20:Q20" si="7">L$909</f>
        <v>0</v>
      </c>
      <c r="M20" s="27">
        <f t="shared" si="7"/>
        <v>0</v>
      </c>
      <c r="N20" s="27">
        <f t="shared" si="7"/>
        <v>0</v>
      </c>
      <c r="O20" s="27">
        <f t="shared" si="7"/>
        <v>0</v>
      </c>
      <c r="P20" s="27">
        <f t="shared" si="7"/>
        <v>0</v>
      </c>
      <c r="Q20" s="27">
        <f t="shared" si="7"/>
        <v>0</v>
      </c>
    </row>
    <row r="21" spans="1:258" s="28" customFormat="1" ht="15" thickBot="1">
      <c r="A21" s="21"/>
      <c r="B21" s="51"/>
      <c r="C21" s="51"/>
      <c r="D21" s="52" t="s">
        <v>20</v>
      </c>
      <c r="E21" s="52"/>
      <c r="F21" s="53"/>
      <c r="G21" s="54"/>
      <c r="H21" s="55"/>
      <c r="I21" s="56">
        <f>SUM(I19:I20)</f>
        <v>0</v>
      </c>
      <c r="J21" s="269"/>
      <c r="K21" s="56">
        <f>SUM(K19:K20)</f>
        <v>0</v>
      </c>
      <c r="L21" s="56">
        <f t="shared" ref="L21:Q21" si="8">SUM(L19:L20)</f>
        <v>0</v>
      </c>
      <c r="M21" s="56">
        <f t="shared" si="8"/>
        <v>0</v>
      </c>
      <c r="N21" s="56">
        <f t="shared" si="8"/>
        <v>0</v>
      </c>
      <c r="O21" s="56">
        <f t="shared" si="8"/>
        <v>0</v>
      </c>
      <c r="P21" s="56">
        <f t="shared" si="8"/>
        <v>0</v>
      </c>
      <c r="Q21" s="56">
        <f t="shared" si="8"/>
        <v>0</v>
      </c>
    </row>
    <row r="22" spans="1:258" s="28" customFormat="1" ht="15" thickTop="1">
      <c r="A22" s="21"/>
      <c r="B22" s="11"/>
      <c r="C22" s="11"/>
      <c r="D22" s="58"/>
      <c r="E22" s="58"/>
      <c r="F22" s="13"/>
      <c r="G22" s="17"/>
      <c r="H22" s="15"/>
      <c r="I22" s="59"/>
      <c r="J22" s="272"/>
      <c r="K22" s="59"/>
      <c r="L22" s="59"/>
      <c r="M22" s="59"/>
      <c r="N22" s="59"/>
      <c r="O22" s="59"/>
      <c r="P22" s="59"/>
      <c r="Q22" s="59"/>
    </row>
    <row r="23" spans="1:258" s="28" customFormat="1">
      <c r="A23" s="21"/>
      <c r="B23" s="42" t="s">
        <v>21</v>
      </c>
      <c r="C23" s="42"/>
      <c r="D23" s="43" t="s">
        <v>22</v>
      </c>
      <c r="E23" s="43"/>
      <c r="F23" s="44"/>
      <c r="G23" s="45"/>
      <c r="H23" s="46"/>
      <c r="I23" s="47"/>
      <c r="J23" s="267"/>
      <c r="K23" s="47"/>
      <c r="L23" s="47"/>
      <c r="M23" s="47"/>
      <c r="N23" s="47"/>
      <c r="O23" s="47"/>
      <c r="P23" s="47"/>
      <c r="Q23" s="47"/>
    </row>
    <row r="24" spans="1:258" s="28" customFormat="1">
      <c r="A24" s="21"/>
      <c r="B24" s="48" t="s">
        <v>9</v>
      </c>
      <c r="C24" s="48"/>
      <c r="D24" s="28" t="s">
        <v>369</v>
      </c>
      <c r="E24" s="49"/>
      <c r="F24" s="13"/>
      <c r="G24" s="17"/>
      <c r="H24" s="15"/>
      <c r="I24" s="50">
        <f>+I411</f>
        <v>0</v>
      </c>
      <c r="J24" s="268"/>
      <c r="K24" s="50">
        <f>+K411</f>
        <v>0</v>
      </c>
      <c r="L24" s="50">
        <f t="shared" ref="L24:Q24" si="9">+L411</f>
        <v>0</v>
      </c>
      <c r="M24" s="50">
        <f t="shared" si="9"/>
        <v>0</v>
      </c>
      <c r="N24" s="50">
        <f t="shared" si="9"/>
        <v>0</v>
      </c>
      <c r="O24" s="50">
        <f t="shared" si="9"/>
        <v>0</v>
      </c>
      <c r="P24" s="50">
        <f t="shared" si="9"/>
        <v>0</v>
      </c>
      <c r="Q24" s="50">
        <f t="shared" si="9"/>
        <v>0</v>
      </c>
    </row>
    <row r="25" spans="1:258" s="28" customFormat="1">
      <c r="A25" s="21"/>
      <c r="B25" s="48" t="s">
        <v>23</v>
      </c>
      <c r="C25" s="48"/>
      <c r="D25" s="49" t="s">
        <v>24</v>
      </c>
      <c r="E25" s="49"/>
      <c r="F25" s="13"/>
      <c r="G25" s="17"/>
      <c r="H25" s="15"/>
      <c r="I25" s="27">
        <f>+I1041</f>
        <v>0</v>
      </c>
      <c r="J25" s="271"/>
      <c r="K25" s="27">
        <f>+K1041</f>
        <v>0</v>
      </c>
      <c r="L25" s="27">
        <f t="shared" ref="L25:Q25" si="10">+L1041</f>
        <v>0</v>
      </c>
      <c r="M25" s="27">
        <f t="shared" si="10"/>
        <v>0</v>
      </c>
      <c r="N25" s="27">
        <f t="shared" si="10"/>
        <v>0</v>
      </c>
      <c r="O25" s="27">
        <f t="shared" si="10"/>
        <v>0</v>
      </c>
      <c r="P25" s="27">
        <f t="shared" si="10"/>
        <v>0</v>
      </c>
      <c r="Q25" s="27">
        <f t="shared" si="10"/>
        <v>0</v>
      </c>
    </row>
    <row r="26" spans="1:258" s="28" customFormat="1" ht="15" thickBot="1">
      <c r="A26" s="21"/>
      <c r="B26" s="51"/>
      <c r="C26" s="51"/>
      <c r="D26" s="52" t="s">
        <v>25</v>
      </c>
      <c r="E26" s="52"/>
      <c r="F26" s="53"/>
      <c r="G26" s="54"/>
      <c r="H26" s="55"/>
      <c r="I26" s="56">
        <f>SUM(I24:I25)</f>
        <v>0</v>
      </c>
      <c r="J26" s="269"/>
      <c r="K26" s="56">
        <f>SUM(K24:K25)</f>
        <v>0</v>
      </c>
      <c r="L26" s="56">
        <f t="shared" ref="L26:Q26" si="11">SUM(L24:L25)</f>
        <v>0</v>
      </c>
      <c r="M26" s="56">
        <f t="shared" si="11"/>
        <v>0</v>
      </c>
      <c r="N26" s="56">
        <f t="shared" si="11"/>
        <v>0</v>
      </c>
      <c r="O26" s="56">
        <f t="shared" si="11"/>
        <v>0</v>
      </c>
      <c r="P26" s="56">
        <f t="shared" si="11"/>
        <v>0</v>
      </c>
      <c r="Q26" s="56">
        <f t="shared" si="11"/>
        <v>0</v>
      </c>
    </row>
    <row r="27" spans="1:258" s="28" customFormat="1" ht="15" thickTop="1">
      <c r="A27" s="21"/>
      <c r="B27" s="11"/>
      <c r="C27" s="11"/>
      <c r="D27" s="49"/>
      <c r="E27" s="49"/>
      <c r="F27" s="13"/>
      <c r="G27" s="17"/>
      <c r="H27" s="26"/>
      <c r="J27" s="270"/>
    </row>
    <row r="28" spans="1:258" s="28" customFormat="1">
      <c r="A28" s="21"/>
      <c r="B28" s="42" t="s">
        <v>26</v>
      </c>
      <c r="C28" s="42"/>
      <c r="D28" s="43" t="s">
        <v>27</v>
      </c>
      <c r="E28" s="43"/>
      <c r="F28" s="44"/>
      <c r="G28" s="45"/>
      <c r="H28" s="46"/>
      <c r="I28" s="47"/>
      <c r="J28" s="267"/>
      <c r="K28" s="47"/>
      <c r="L28" s="47"/>
      <c r="M28" s="47"/>
      <c r="N28" s="47"/>
      <c r="O28" s="47"/>
      <c r="P28" s="47"/>
      <c r="Q28" s="47"/>
    </row>
    <row r="29" spans="1:258" s="28" customFormat="1">
      <c r="A29" s="21"/>
      <c r="B29" s="48" t="s">
        <v>11</v>
      </c>
      <c r="C29" s="48"/>
      <c r="D29" s="49" t="s">
        <v>367</v>
      </c>
      <c r="E29" s="49"/>
      <c r="F29" s="13"/>
      <c r="G29" s="17"/>
      <c r="H29" s="15"/>
      <c r="I29" s="50">
        <f>+I504</f>
        <v>0</v>
      </c>
      <c r="J29" s="268"/>
      <c r="K29" s="50">
        <f>+K504</f>
        <v>0</v>
      </c>
      <c r="L29" s="50">
        <f t="shared" ref="L29:Q29" si="12">+L504</f>
        <v>0</v>
      </c>
      <c r="M29" s="50">
        <f t="shared" si="12"/>
        <v>0</v>
      </c>
      <c r="N29" s="50">
        <f t="shared" si="12"/>
        <v>0</v>
      </c>
      <c r="O29" s="50">
        <f t="shared" si="12"/>
        <v>0</v>
      </c>
      <c r="P29" s="50">
        <f t="shared" si="12"/>
        <v>0</v>
      </c>
      <c r="Q29" s="50">
        <f t="shared" si="12"/>
        <v>0</v>
      </c>
    </row>
    <row r="30" spans="1:258" s="28" customFormat="1">
      <c r="A30" s="21"/>
      <c r="B30" s="48" t="s">
        <v>364</v>
      </c>
      <c r="C30" s="48"/>
      <c r="D30" s="49" t="s">
        <v>370</v>
      </c>
      <c r="E30" s="49"/>
      <c r="F30" s="13"/>
      <c r="G30" s="17"/>
      <c r="H30" s="15"/>
      <c r="I30" s="50">
        <f>+I535</f>
        <v>0</v>
      </c>
      <c r="J30" s="268"/>
      <c r="K30" s="50">
        <f>+K535</f>
        <v>0</v>
      </c>
      <c r="L30" s="50">
        <f t="shared" ref="L30:Q30" si="13">+L535</f>
        <v>0</v>
      </c>
      <c r="M30" s="50">
        <f t="shared" si="13"/>
        <v>0</v>
      </c>
      <c r="N30" s="50">
        <f t="shared" si="13"/>
        <v>0</v>
      </c>
      <c r="O30" s="50">
        <f t="shared" si="13"/>
        <v>0</v>
      </c>
      <c r="P30" s="50">
        <f t="shared" si="13"/>
        <v>0</v>
      </c>
      <c r="Q30" s="50">
        <f t="shared" si="13"/>
        <v>0</v>
      </c>
    </row>
    <row r="31" spans="1:258" ht="15" thickBot="1">
      <c r="B31" s="51"/>
      <c r="C31" s="51"/>
      <c r="D31" s="52" t="s">
        <v>29</v>
      </c>
      <c r="E31" s="52"/>
      <c r="F31" s="53"/>
      <c r="G31" s="54"/>
      <c r="H31" s="55"/>
      <c r="I31" s="56">
        <f>SUM(I29:I30)</f>
        <v>0</v>
      </c>
      <c r="J31" s="269"/>
      <c r="K31" s="56">
        <f>SUM(K29:K30)</f>
        <v>0</v>
      </c>
      <c r="L31" s="56">
        <f t="shared" ref="L31:Q31" si="14">SUM(L29:L30)</f>
        <v>0</v>
      </c>
      <c r="M31" s="56">
        <f t="shared" si="14"/>
        <v>0</v>
      </c>
      <c r="N31" s="56">
        <f t="shared" si="14"/>
        <v>0</v>
      </c>
      <c r="O31" s="56">
        <f t="shared" si="14"/>
        <v>0</v>
      </c>
      <c r="P31" s="56">
        <f t="shared" si="14"/>
        <v>0</v>
      </c>
      <c r="Q31" s="56">
        <f t="shared" si="14"/>
        <v>0</v>
      </c>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c r="GE31" s="28"/>
      <c r="GF31" s="28"/>
      <c r="GG31" s="28"/>
      <c r="GH31" s="28"/>
      <c r="GI31" s="28"/>
      <c r="GJ31" s="28"/>
      <c r="GK31" s="28"/>
      <c r="GL31" s="28"/>
      <c r="GM31" s="28"/>
      <c r="GN31" s="28"/>
      <c r="GO31" s="28"/>
      <c r="GP31" s="28"/>
      <c r="GQ31" s="28"/>
      <c r="GR31" s="28"/>
      <c r="GS31" s="28"/>
      <c r="GT31" s="28"/>
      <c r="GU31" s="28"/>
      <c r="GV31" s="28"/>
      <c r="GW31" s="28"/>
      <c r="GX31" s="28"/>
      <c r="GY31" s="28"/>
      <c r="GZ31" s="28"/>
      <c r="HA31" s="28"/>
      <c r="HB31" s="28"/>
      <c r="HC31" s="28"/>
      <c r="HD31" s="28"/>
      <c r="HE31" s="28"/>
      <c r="HF31" s="28"/>
      <c r="HG31" s="28"/>
      <c r="HH31" s="28"/>
      <c r="HI31" s="28"/>
      <c r="HJ31" s="28"/>
      <c r="HK31" s="28"/>
      <c r="HL31" s="28"/>
      <c r="HM31" s="28"/>
      <c r="HN31" s="28"/>
      <c r="HO31" s="28"/>
      <c r="HP31" s="28"/>
      <c r="HQ31" s="28"/>
      <c r="HR31" s="28"/>
      <c r="HS31" s="28"/>
      <c r="HT31" s="28"/>
      <c r="HU31" s="28"/>
      <c r="HV31" s="28"/>
      <c r="HW31" s="28"/>
      <c r="HX31" s="28"/>
      <c r="HY31" s="28"/>
      <c r="HZ31" s="28"/>
      <c r="IA31" s="28"/>
      <c r="IB31" s="28"/>
      <c r="IC31" s="28"/>
      <c r="ID31" s="28"/>
      <c r="IE31" s="28"/>
      <c r="IF31" s="28"/>
      <c r="IG31" s="28"/>
      <c r="IH31" s="28"/>
      <c r="II31" s="28"/>
      <c r="IJ31" s="28"/>
      <c r="IK31" s="28"/>
      <c r="IL31" s="28"/>
      <c r="IM31" s="28"/>
      <c r="IN31" s="28"/>
      <c r="IO31" s="28"/>
      <c r="IP31" s="28"/>
      <c r="IQ31" s="28"/>
      <c r="IR31" s="28"/>
      <c r="IS31" s="28"/>
      <c r="IT31" s="28"/>
      <c r="IU31" s="28"/>
      <c r="IV31" s="28"/>
      <c r="IW31" s="28"/>
      <c r="IX31" s="28"/>
    </row>
    <row r="32" spans="1:258" ht="15" thickTop="1">
      <c r="B32" s="60"/>
      <c r="C32" s="60"/>
      <c r="D32" s="61"/>
      <c r="E32" s="61"/>
      <c r="F32" s="62"/>
      <c r="G32" s="63"/>
      <c r="H32" s="64"/>
      <c r="I32" s="65"/>
      <c r="J32" s="272"/>
      <c r="K32" s="65"/>
      <c r="L32" s="65"/>
      <c r="M32" s="65"/>
      <c r="N32" s="65"/>
      <c r="O32" s="65"/>
      <c r="P32" s="65"/>
      <c r="Q32" s="65"/>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c r="FH32" s="28"/>
      <c r="FI32" s="28"/>
      <c r="FJ32" s="28"/>
      <c r="FK32" s="28"/>
      <c r="FL32" s="28"/>
      <c r="FM32" s="28"/>
      <c r="FN32" s="28"/>
      <c r="FO32" s="28"/>
      <c r="FP32" s="28"/>
      <c r="FQ32" s="28"/>
      <c r="FR32" s="28"/>
      <c r="FS32" s="28"/>
      <c r="FT32" s="28"/>
      <c r="FU32" s="28"/>
      <c r="FV32" s="28"/>
      <c r="FW32" s="28"/>
      <c r="FX32" s="28"/>
      <c r="FY32" s="28"/>
      <c r="FZ32" s="28"/>
      <c r="GA32" s="28"/>
      <c r="GB32" s="28"/>
      <c r="GC32" s="28"/>
      <c r="GD32" s="28"/>
      <c r="GE32" s="28"/>
      <c r="GF32" s="28"/>
      <c r="GG32" s="28"/>
      <c r="GH32" s="28"/>
      <c r="GI32" s="28"/>
      <c r="GJ32" s="28"/>
      <c r="GK32" s="28"/>
      <c r="GL32" s="28"/>
      <c r="GM32" s="28"/>
      <c r="GN32" s="28"/>
      <c r="GO32" s="28"/>
      <c r="GP32" s="28"/>
      <c r="GQ32" s="28"/>
      <c r="GR32" s="28"/>
      <c r="GS32" s="28"/>
      <c r="GT32" s="28"/>
      <c r="GU32" s="28"/>
      <c r="GV32" s="28"/>
      <c r="GW32" s="28"/>
      <c r="GX32" s="28"/>
      <c r="GY32" s="28"/>
      <c r="GZ32" s="28"/>
      <c r="HA32" s="28"/>
      <c r="HB32" s="28"/>
      <c r="HC32" s="28"/>
      <c r="HD32" s="28"/>
      <c r="HE32" s="28"/>
      <c r="HF32" s="28"/>
      <c r="HG32" s="28"/>
      <c r="HH32" s="28"/>
      <c r="HI32" s="28"/>
      <c r="HJ32" s="28"/>
      <c r="HK32" s="28"/>
      <c r="HL32" s="28"/>
      <c r="HM32" s="28"/>
      <c r="HN32" s="28"/>
      <c r="HO32" s="28"/>
      <c r="HP32" s="28"/>
      <c r="HQ32" s="28"/>
      <c r="HR32" s="28"/>
      <c r="HS32" s="28"/>
      <c r="HT32" s="28"/>
      <c r="HU32" s="28"/>
      <c r="HV32" s="28"/>
      <c r="HW32" s="28"/>
      <c r="HX32" s="28"/>
      <c r="HY32" s="28"/>
      <c r="HZ32" s="28"/>
      <c r="IA32" s="28"/>
      <c r="IB32" s="28"/>
      <c r="IC32" s="28"/>
      <c r="ID32" s="28"/>
      <c r="IE32" s="28"/>
      <c r="IF32" s="28"/>
      <c r="IG32" s="28"/>
      <c r="IH32" s="28"/>
      <c r="II32" s="28"/>
      <c r="IJ32" s="28"/>
      <c r="IK32" s="28"/>
      <c r="IL32" s="28"/>
      <c r="IM32" s="28"/>
      <c r="IN32" s="28"/>
      <c r="IO32" s="28"/>
      <c r="IP32" s="28"/>
      <c r="IQ32" s="28"/>
      <c r="IR32" s="28"/>
      <c r="IS32" s="28"/>
      <c r="IT32" s="28"/>
      <c r="IU32" s="28"/>
      <c r="IV32" s="28"/>
      <c r="IW32" s="28"/>
      <c r="IX32" s="28"/>
    </row>
    <row r="33" spans="1:258">
      <c r="B33" s="42" t="s">
        <v>30</v>
      </c>
      <c r="C33" s="42"/>
      <c r="D33" s="43" t="s">
        <v>31</v>
      </c>
      <c r="E33" s="43"/>
      <c r="F33" s="44"/>
      <c r="G33" s="45"/>
      <c r="H33" s="46"/>
      <c r="I33" s="47"/>
      <c r="J33" s="267"/>
      <c r="K33" s="47"/>
      <c r="L33" s="47"/>
      <c r="M33" s="47"/>
      <c r="N33" s="47"/>
      <c r="O33" s="47"/>
      <c r="P33" s="47"/>
      <c r="Q33" s="47"/>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c r="FH33" s="28"/>
      <c r="FI33" s="28"/>
      <c r="FJ33" s="28"/>
      <c r="FK33" s="28"/>
      <c r="FL33" s="28"/>
      <c r="FM33" s="28"/>
      <c r="FN33" s="28"/>
      <c r="FO33" s="28"/>
      <c r="FP33" s="28"/>
      <c r="FQ33" s="28"/>
      <c r="FR33" s="28"/>
      <c r="FS33" s="28"/>
      <c r="FT33" s="28"/>
      <c r="FU33" s="28"/>
      <c r="FV33" s="28"/>
      <c r="FW33" s="28"/>
      <c r="FX33" s="28"/>
      <c r="FY33" s="28"/>
      <c r="FZ33" s="28"/>
      <c r="GA33" s="28"/>
      <c r="GB33" s="28"/>
      <c r="GC33" s="28"/>
      <c r="GD33" s="28"/>
      <c r="GE33" s="28"/>
      <c r="GF33" s="28"/>
      <c r="GG33" s="28"/>
      <c r="GH33" s="28"/>
      <c r="GI33" s="28"/>
      <c r="GJ33" s="28"/>
      <c r="GK33" s="28"/>
      <c r="GL33" s="28"/>
      <c r="GM33" s="28"/>
      <c r="GN33" s="28"/>
      <c r="GO33" s="28"/>
      <c r="GP33" s="28"/>
      <c r="GQ33" s="28"/>
      <c r="GR33" s="28"/>
      <c r="GS33" s="28"/>
      <c r="GT33" s="28"/>
      <c r="GU33" s="28"/>
      <c r="GV33" s="28"/>
      <c r="GW33" s="28"/>
      <c r="GX33" s="28"/>
      <c r="GY33" s="28"/>
      <c r="GZ33" s="28"/>
      <c r="HA33" s="28"/>
      <c r="HB33" s="28"/>
      <c r="HC33" s="28"/>
      <c r="HD33" s="28"/>
      <c r="HE33" s="28"/>
      <c r="HF33" s="28"/>
      <c r="HG33" s="28"/>
      <c r="HH33" s="28"/>
      <c r="HI33" s="28"/>
      <c r="HJ33" s="28"/>
      <c r="HK33" s="28"/>
      <c r="HL33" s="28"/>
      <c r="HM33" s="28"/>
      <c r="HN33" s="28"/>
      <c r="HO33" s="28"/>
      <c r="HP33" s="28"/>
      <c r="HQ33" s="28"/>
      <c r="HR33" s="28"/>
      <c r="HS33" s="28"/>
      <c r="HT33" s="28"/>
      <c r="HU33" s="28"/>
      <c r="HV33" s="28"/>
      <c r="HW33" s="28"/>
      <c r="HX33" s="28"/>
      <c r="HY33" s="28"/>
      <c r="HZ33" s="28"/>
      <c r="IA33" s="28"/>
      <c r="IB33" s="28"/>
      <c r="IC33" s="28"/>
      <c r="ID33" s="28"/>
      <c r="IE33" s="28"/>
      <c r="IF33" s="28"/>
      <c r="IG33" s="28"/>
      <c r="IH33" s="28"/>
      <c r="II33" s="28"/>
      <c r="IJ33" s="28"/>
      <c r="IK33" s="28"/>
      <c r="IL33" s="28"/>
      <c r="IM33" s="28"/>
      <c r="IN33" s="28"/>
      <c r="IO33" s="28"/>
      <c r="IP33" s="28"/>
      <c r="IQ33" s="28"/>
      <c r="IR33" s="28"/>
      <c r="IS33" s="28"/>
      <c r="IT33" s="28"/>
      <c r="IU33" s="28"/>
      <c r="IV33" s="28"/>
      <c r="IW33" s="28"/>
      <c r="IX33" s="28"/>
    </row>
    <row r="34" spans="1:258">
      <c r="B34" s="48" t="s">
        <v>32</v>
      </c>
      <c r="C34" s="48"/>
      <c r="D34" s="49" t="s">
        <v>33</v>
      </c>
      <c r="E34" s="58"/>
      <c r="F34" s="66"/>
      <c r="G34" s="67"/>
      <c r="H34" s="68"/>
      <c r="I34" s="50">
        <f>I1057</f>
        <v>0</v>
      </c>
      <c r="J34" s="268"/>
      <c r="K34" s="50">
        <f>K1057</f>
        <v>0</v>
      </c>
      <c r="L34" s="50">
        <f t="shared" ref="L34:Q34" si="15">L1057</f>
        <v>0</v>
      </c>
      <c r="M34" s="50">
        <f t="shared" si="15"/>
        <v>0</v>
      </c>
      <c r="N34" s="50">
        <f t="shared" si="15"/>
        <v>0</v>
      </c>
      <c r="O34" s="50">
        <f t="shared" si="15"/>
        <v>0</v>
      </c>
      <c r="P34" s="50">
        <f t="shared" si="15"/>
        <v>0</v>
      </c>
      <c r="Q34" s="50">
        <f t="shared" si="15"/>
        <v>0</v>
      </c>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c r="GJ34" s="28"/>
      <c r="GK34" s="28"/>
      <c r="GL34" s="28"/>
      <c r="GM34" s="28"/>
      <c r="GN34" s="28"/>
      <c r="GO34" s="28"/>
      <c r="GP34" s="28"/>
      <c r="GQ34" s="28"/>
      <c r="GR34" s="28"/>
      <c r="GS34" s="28"/>
      <c r="GT34" s="28"/>
      <c r="GU34" s="28"/>
      <c r="GV34" s="28"/>
      <c r="GW34" s="28"/>
      <c r="GX34" s="28"/>
      <c r="GY34" s="28"/>
      <c r="GZ34" s="28"/>
      <c r="HA34" s="28"/>
      <c r="HB34" s="28"/>
      <c r="HC34" s="28"/>
      <c r="HD34" s="28"/>
      <c r="HE34" s="28"/>
      <c r="HF34" s="28"/>
      <c r="HG34" s="28"/>
      <c r="HH34" s="28"/>
      <c r="HI34" s="28"/>
      <c r="HJ34" s="28"/>
      <c r="HK34" s="28"/>
      <c r="HL34" s="28"/>
      <c r="HM34" s="28"/>
      <c r="HN34" s="28"/>
      <c r="HO34" s="28"/>
      <c r="HP34" s="28"/>
      <c r="HQ34" s="28"/>
      <c r="HR34" s="28"/>
      <c r="HS34" s="28"/>
      <c r="HT34" s="28"/>
      <c r="HU34" s="28"/>
      <c r="HV34" s="28"/>
      <c r="HW34" s="28"/>
      <c r="HX34" s="28"/>
      <c r="HY34" s="28"/>
      <c r="HZ34" s="28"/>
      <c r="IA34" s="28"/>
      <c r="IB34" s="28"/>
      <c r="IC34" s="28"/>
      <c r="ID34" s="28"/>
      <c r="IE34" s="28"/>
      <c r="IF34" s="28"/>
      <c r="IG34" s="28"/>
      <c r="IH34" s="28"/>
      <c r="II34" s="28"/>
      <c r="IJ34" s="28"/>
      <c r="IK34" s="28"/>
      <c r="IL34" s="28"/>
      <c r="IM34" s="28"/>
      <c r="IN34" s="28"/>
      <c r="IO34" s="28"/>
      <c r="IP34" s="28"/>
      <c r="IQ34" s="28"/>
      <c r="IR34" s="28"/>
      <c r="IS34" s="28"/>
      <c r="IT34" s="28"/>
      <c r="IU34" s="28"/>
      <c r="IV34" s="28"/>
      <c r="IW34" s="28"/>
      <c r="IX34" s="28"/>
    </row>
    <row r="35" spans="1:258" ht="15" thickBot="1">
      <c r="B35" s="51"/>
      <c r="C35" s="51"/>
      <c r="D35" s="52" t="s">
        <v>34</v>
      </c>
      <c r="E35" s="52"/>
      <c r="F35" s="53"/>
      <c r="G35" s="54"/>
      <c r="H35" s="55"/>
      <c r="I35" s="56">
        <f>SUM(I34:I34)</f>
        <v>0</v>
      </c>
      <c r="J35" s="269"/>
      <c r="K35" s="56">
        <f>SUM(K34:K34)</f>
        <v>0</v>
      </c>
      <c r="L35" s="56">
        <f t="shared" ref="L35:Q35" si="16">SUM(L34:L34)</f>
        <v>0</v>
      </c>
      <c r="M35" s="56">
        <f t="shared" si="16"/>
        <v>0</v>
      </c>
      <c r="N35" s="56">
        <f t="shared" si="16"/>
        <v>0</v>
      </c>
      <c r="O35" s="56">
        <f t="shared" si="16"/>
        <v>0</v>
      </c>
      <c r="P35" s="56">
        <f t="shared" si="16"/>
        <v>0</v>
      </c>
      <c r="Q35" s="56">
        <f t="shared" si="16"/>
        <v>0</v>
      </c>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c r="EO35" s="28"/>
      <c r="EP35" s="28"/>
      <c r="EQ35" s="28"/>
      <c r="ER35" s="28"/>
      <c r="ES35" s="28"/>
      <c r="ET35" s="28"/>
      <c r="EU35" s="28"/>
      <c r="EV35" s="28"/>
      <c r="EW35" s="28"/>
      <c r="EX35" s="28"/>
      <c r="EY35" s="28"/>
      <c r="EZ35" s="28"/>
      <c r="FA35" s="28"/>
      <c r="FB35" s="28"/>
      <c r="FC35" s="28"/>
      <c r="FD35" s="28"/>
      <c r="FE35" s="28"/>
      <c r="FF35" s="28"/>
      <c r="FG35" s="28"/>
      <c r="FH35" s="28"/>
      <c r="FI35" s="28"/>
      <c r="FJ35" s="28"/>
      <c r="FK35" s="28"/>
      <c r="FL35" s="28"/>
      <c r="FM35" s="28"/>
      <c r="FN35" s="28"/>
      <c r="FO35" s="28"/>
      <c r="FP35" s="28"/>
      <c r="FQ35" s="28"/>
      <c r="FR35" s="28"/>
      <c r="FS35" s="28"/>
      <c r="FT35" s="28"/>
      <c r="FU35" s="28"/>
      <c r="FV35" s="28"/>
      <c r="FW35" s="28"/>
      <c r="FX35" s="28"/>
      <c r="FY35" s="28"/>
      <c r="FZ35" s="28"/>
      <c r="GA35" s="28"/>
      <c r="GB35" s="28"/>
      <c r="GC35" s="28"/>
      <c r="GD35" s="28"/>
      <c r="GE35" s="28"/>
      <c r="GF35" s="28"/>
      <c r="GG35" s="28"/>
      <c r="GH35" s="28"/>
      <c r="GI35" s="28"/>
      <c r="GJ35" s="28"/>
      <c r="GK35" s="28"/>
      <c r="GL35" s="28"/>
      <c r="GM35" s="28"/>
      <c r="GN35" s="28"/>
      <c r="GO35" s="28"/>
      <c r="GP35" s="28"/>
      <c r="GQ35" s="28"/>
      <c r="GR35" s="28"/>
      <c r="GS35" s="28"/>
      <c r="GT35" s="28"/>
      <c r="GU35" s="28"/>
      <c r="GV35" s="28"/>
      <c r="GW35" s="28"/>
      <c r="GX35" s="28"/>
      <c r="GY35" s="28"/>
      <c r="GZ35" s="28"/>
      <c r="HA35" s="28"/>
      <c r="HB35" s="28"/>
      <c r="HC35" s="28"/>
      <c r="HD35" s="28"/>
      <c r="HE35" s="28"/>
      <c r="HF35" s="28"/>
      <c r="HG35" s="28"/>
      <c r="HH35" s="28"/>
      <c r="HI35" s="28"/>
      <c r="HJ35" s="28"/>
      <c r="HK35" s="28"/>
      <c r="HL35" s="28"/>
      <c r="HM35" s="28"/>
      <c r="HN35" s="28"/>
      <c r="HO35" s="28"/>
      <c r="HP35" s="28"/>
      <c r="HQ35" s="28"/>
      <c r="HR35" s="28"/>
      <c r="HS35" s="28"/>
      <c r="HT35" s="28"/>
      <c r="HU35" s="28"/>
      <c r="HV35" s="28"/>
      <c r="HW35" s="28"/>
      <c r="HX35" s="28"/>
      <c r="HY35" s="28"/>
      <c r="HZ35" s="28"/>
      <c r="IA35" s="28"/>
      <c r="IB35" s="28"/>
      <c r="IC35" s="28"/>
      <c r="ID35" s="28"/>
      <c r="IE35" s="28"/>
      <c r="IF35" s="28"/>
      <c r="IG35" s="28"/>
      <c r="IH35" s="28"/>
      <c r="II35" s="28"/>
      <c r="IJ35" s="28"/>
      <c r="IK35" s="28"/>
      <c r="IL35" s="28"/>
      <c r="IM35" s="28"/>
      <c r="IN35" s="28"/>
      <c r="IO35" s="28"/>
      <c r="IP35" s="28"/>
      <c r="IQ35" s="28"/>
      <c r="IR35" s="28"/>
      <c r="IS35" s="28"/>
      <c r="IT35" s="28"/>
      <c r="IU35" s="28"/>
      <c r="IV35" s="28"/>
      <c r="IW35" s="28"/>
      <c r="IX35" s="28"/>
    </row>
    <row r="36" spans="1:258" ht="15" thickTop="1">
      <c r="D36" s="58"/>
      <c r="E36" s="58"/>
      <c r="G36" s="17"/>
      <c r="I36" s="59"/>
      <c r="J36" s="272"/>
      <c r="K36" s="59"/>
      <c r="L36" s="59"/>
      <c r="M36" s="59"/>
      <c r="N36" s="59"/>
      <c r="O36" s="59"/>
      <c r="P36" s="59"/>
      <c r="Q36" s="59"/>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8"/>
      <c r="FJ36" s="28"/>
      <c r="FK36" s="28"/>
      <c r="FL36" s="28"/>
      <c r="FM36" s="28"/>
      <c r="FN36" s="28"/>
      <c r="FO36" s="28"/>
      <c r="FP36" s="28"/>
      <c r="FQ36" s="28"/>
      <c r="FR36" s="28"/>
      <c r="FS36" s="28"/>
      <c r="FT36" s="28"/>
      <c r="FU36" s="28"/>
      <c r="FV36" s="28"/>
      <c r="FW36" s="28"/>
      <c r="FX36" s="28"/>
      <c r="FY36" s="28"/>
      <c r="FZ36" s="28"/>
      <c r="GA36" s="28"/>
      <c r="GB36" s="28"/>
      <c r="GC36" s="28"/>
      <c r="GD36" s="28"/>
      <c r="GE36" s="28"/>
      <c r="GF36" s="28"/>
      <c r="GG36" s="28"/>
      <c r="GH36" s="28"/>
      <c r="GI36" s="28"/>
      <c r="GJ36" s="28"/>
      <c r="GK36" s="28"/>
      <c r="GL36" s="28"/>
      <c r="GM36" s="28"/>
      <c r="GN36" s="28"/>
      <c r="GO36" s="28"/>
      <c r="GP36" s="28"/>
      <c r="GQ36" s="28"/>
      <c r="GR36" s="28"/>
      <c r="GS36" s="28"/>
      <c r="GT36" s="28"/>
      <c r="GU36" s="28"/>
      <c r="GV36" s="28"/>
      <c r="GW36" s="28"/>
      <c r="GX36" s="28"/>
      <c r="GY36" s="28"/>
      <c r="GZ36" s="28"/>
      <c r="HA36" s="28"/>
      <c r="HB36" s="28"/>
      <c r="HC36" s="28"/>
      <c r="HD36" s="28"/>
      <c r="HE36" s="28"/>
      <c r="HF36" s="28"/>
      <c r="HG36" s="28"/>
      <c r="HH36" s="28"/>
      <c r="HI36" s="28"/>
      <c r="HJ36" s="28"/>
      <c r="HK36" s="28"/>
      <c r="HL36" s="28"/>
      <c r="HM36" s="28"/>
      <c r="HN36" s="28"/>
      <c r="HO36" s="28"/>
      <c r="HP36" s="28"/>
      <c r="HQ36" s="28"/>
      <c r="HR36" s="28"/>
      <c r="HS36" s="28"/>
      <c r="HT36" s="28"/>
      <c r="HU36" s="28"/>
      <c r="HV36" s="28"/>
      <c r="HW36" s="28"/>
      <c r="HX36" s="28"/>
      <c r="HY36" s="28"/>
      <c r="HZ36" s="28"/>
      <c r="IA36" s="28"/>
      <c r="IB36" s="28"/>
      <c r="IC36" s="28"/>
      <c r="ID36" s="28"/>
      <c r="IE36" s="28"/>
      <c r="IF36" s="28"/>
      <c r="IG36" s="28"/>
      <c r="IH36" s="28"/>
      <c r="II36" s="28"/>
      <c r="IJ36" s="28"/>
      <c r="IK36" s="28"/>
      <c r="IL36" s="28"/>
      <c r="IM36" s="28"/>
      <c r="IN36" s="28"/>
      <c r="IO36" s="28"/>
      <c r="IP36" s="28"/>
      <c r="IQ36" s="28"/>
      <c r="IR36" s="28"/>
      <c r="IS36" s="28"/>
      <c r="IT36" s="28"/>
      <c r="IU36" s="28"/>
      <c r="IV36" s="28"/>
      <c r="IW36" s="28"/>
      <c r="IX36" s="28"/>
    </row>
    <row r="37" spans="1:258" ht="15" thickBot="1">
      <c r="B37" s="69" t="s">
        <v>35</v>
      </c>
      <c r="C37" s="69"/>
      <c r="D37" s="70" t="s">
        <v>36</v>
      </c>
      <c r="E37" s="71">
        <v>0.1</v>
      </c>
      <c r="F37" s="72"/>
      <c r="G37" s="70"/>
      <c r="H37" s="70"/>
      <c r="I37" s="73">
        <f>+SUM(I35,I31,I26,I21,I16)*E37</f>
        <v>0</v>
      </c>
      <c r="J37" s="273"/>
      <c r="K37" s="73">
        <f>+SUM(K35,K31,K26,K21,K16)*E37</f>
        <v>0</v>
      </c>
      <c r="L37" s="73">
        <f>+SUM(L35,L31,L26,L21,L16)*E37</f>
        <v>0</v>
      </c>
      <c r="M37" s="73">
        <f>+SUM(M35,M31,M26,M21,M16)*E37</f>
        <v>0</v>
      </c>
      <c r="N37" s="73">
        <f>+SUM(N35,N31,N26,N21,N16)*E37</f>
        <v>0</v>
      </c>
      <c r="O37" s="73">
        <f>+SUM(O35,O31,O26,O21,O16)*E37</f>
        <v>0</v>
      </c>
      <c r="P37" s="73">
        <f>+SUM(P35,P31,P26,P21,P16)*E37</f>
        <v>0</v>
      </c>
      <c r="Q37" s="73">
        <f>+SUM(Q35,Q31,Q26,Q21,Q16)*E37</f>
        <v>0</v>
      </c>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c r="EO37" s="28"/>
      <c r="EP37" s="28"/>
      <c r="EQ37" s="28"/>
      <c r="ER37" s="28"/>
      <c r="ES37" s="28"/>
      <c r="ET37" s="28"/>
      <c r="EU37" s="28"/>
      <c r="EV37" s="28"/>
      <c r="EW37" s="28"/>
      <c r="EX37" s="28"/>
      <c r="EY37" s="28"/>
      <c r="EZ37" s="28"/>
      <c r="FA37" s="28"/>
      <c r="FB37" s="28"/>
      <c r="FC37" s="28"/>
      <c r="FD37" s="28"/>
      <c r="FE37" s="28"/>
      <c r="FF37" s="28"/>
      <c r="FG37" s="28"/>
      <c r="FH37" s="28"/>
      <c r="FI37" s="28"/>
      <c r="FJ37" s="28"/>
      <c r="FK37" s="28"/>
      <c r="FL37" s="28"/>
      <c r="FM37" s="28"/>
      <c r="FN37" s="28"/>
      <c r="FO37" s="28"/>
      <c r="FP37" s="28"/>
      <c r="FQ37" s="28"/>
      <c r="FR37" s="28"/>
      <c r="FS37" s="28"/>
      <c r="FT37" s="28"/>
      <c r="FU37" s="28"/>
      <c r="FV37" s="28"/>
      <c r="FW37" s="28"/>
      <c r="FX37" s="28"/>
      <c r="FY37" s="28"/>
      <c r="FZ37" s="28"/>
      <c r="GA37" s="28"/>
      <c r="GB37" s="28"/>
      <c r="GC37" s="28"/>
      <c r="GD37" s="28"/>
      <c r="GE37" s="28"/>
      <c r="GF37" s="28"/>
      <c r="GG37" s="28"/>
      <c r="GH37" s="28"/>
      <c r="GI37" s="28"/>
      <c r="GJ37" s="28"/>
      <c r="GK37" s="28"/>
      <c r="GL37" s="28"/>
      <c r="GM37" s="28"/>
      <c r="GN37" s="28"/>
      <c r="GO37" s="28"/>
      <c r="GP37" s="28"/>
      <c r="GQ37" s="28"/>
      <c r="GR37" s="28"/>
      <c r="GS37" s="28"/>
      <c r="GT37" s="28"/>
      <c r="GU37" s="28"/>
      <c r="GV37" s="28"/>
      <c r="GW37" s="28"/>
      <c r="GX37" s="28"/>
      <c r="GY37" s="28"/>
      <c r="GZ37" s="28"/>
      <c r="HA37" s="28"/>
      <c r="HB37" s="28"/>
      <c r="HC37" s="28"/>
      <c r="HD37" s="28"/>
      <c r="HE37" s="28"/>
      <c r="HF37" s="28"/>
      <c r="HG37" s="28"/>
      <c r="HH37" s="28"/>
      <c r="HI37" s="28"/>
      <c r="HJ37" s="28"/>
      <c r="HK37" s="28"/>
      <c r="HL37" s="28"/>
      <c r="HM37" s="28"/>
      <c r="HN37" s="28"/>
      <c r="HO37" s="28"/>
      <c r="HP37" s="28"/>
      <c r="HQ37" s="28"/>
      <c r="HR37" s="28"/>
      <c r="HS37" s="28"/>
      <c r="HT37" s="28"/>
      <c r="HU37" s="28"/>
      <c r="HV37" s="28"/>
      <c r="HW37" s="28"/>
      <c r="HX37" s="28"/>
      <c r="HY37" s="28"/>
      <c r="HZ37" s="28"/>
      <c r="IA37" s="28"/>
      <c r="IB37" s="28"/>
      <c r="IC37" s="28"/>
      <c r="ID37" s="28"/>
      <c r="IE37" s="28"/>
      <c r="IF37" s="28"/>
      <c r="IG37" s="28"/>
      <c r="IH37" s="28"/>
      <c r="II37" s="28"/>
      <c r="IJ37" s="28"/>
      <c r="IK37" s="28"/>
      <c r="IL37" s="28"/>
      <c r="IM37" s="28"/>
      <c r="IN37" s="28"/>
      <c r="IO37" s="28"/>
      <c r="IP37" s="28"/>
      <c r="IQ37" s="28"/>
      <c r="IR37" s="28"/>
      <c r="IS37" s="28"/>
      <c r="IT37" s="28"/>
      <c r="IU37" s="28"/>
      <c r="IV37" s="28"/>
      <c r="IW37" s="28"/>
      <c r="IX37" s="28"/>
    </row>
    <row r="38" spans="1:258" ht="15" thickTop="1">
      <c r="B38" s="74"/>
      <c r="C38" s="74"/>
      <c r="D38" s="75"/>
      <c r="E38" s="76"/>
      <c r="F38" s="77"/>
      <c r="G38" s="75"/>
      <c r="H38" s="75"/>
      <c r="I38" s="59"/>
      <c r="J38" s="147"/>
      <c r="K38" s="27"/>
      <c r="L38" s="27"/>
      <c r="M38" s="27"/>
      <c r="N38" s="27"/>
      <c r="O38" s="27"/>
      <c r="P38" s="27"/>
      <c r="Q38" s="27"/>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c r="EO38" s="28"/>
      <c r="EP38" s="28"/>
      <c r="EQ38" s="28"/>
      <c r="ER38" s="28"/>
      <c r="ES38" s="28"/>
      <c r="ET38" s="28"/>
      <c r="EU38" s="28"/>
      <c r="EV38" s="28"/>
      <c r="EW38" s="28"/>
      <c r="EX38" s="28"/>
      <c r="EY38" s="28"/>
      <c r="EZ38" s="28"/>
      <c r="FA38" s="28"/>
      <c r="FB38" s="28"/>
      <c r="FC38" s="28"/>
      <c r="FD38" s="28"/>
      <c r="FE38" s="28"/>
      <c r="FF38" s="28"/>
      <c r="FG38" s="28"/>
      <c r="FH38" s="28"/>
      <c r="FI38" s="28"/>
      <c r="FJ38" s="28"/>
      <c r="FK38" s="28"/>
      <c r="FL38" s="28"/>
      <c r="FM38" s="28"/>
      <c r="FN38" s="28"/>
      <c r="FO38" s="28"/>
      <c r="FP38" s="28"/>
      <c r="FQ38" s="28"/>
      <c r="FR38" s="28"/>
      <c r="FS38" s="28"/>
      <c r="FT38" s="28"/>
      <c r="FU38" s="28"/>
      <c r="FV38" s="28"/>
      <c r="FW38" s="28"/>
      <c r="FX38" s="28"/>
      <c r="FY38" s="28"/>
      <c r="FZ38" s="28"/>
      <c r="GA38" s="28"/>
      <c r="GB38" s="28"/>
      <c r="GC38" s="28"/>
      <c r="GD38" s="28"/>
      <c r="GE38" s="28"/>
      <c r="GF38" s="28"/>
      <c r="GG38" s="28"/>
      <c r="GH38" s="28"/>
      <c r="GI38" s="28"/>
      <c r="GJ38" s="28"/>
      <c r="GK38" s="28"/>
      <c r="GL38" s="28"/>
      <c r="GM38" s="28"/>
      <c r="GN38" s="28"/>
      <c r="GO38" s="28"/>
      <c r="GP38" s="28"/>
      <c r="GQ38" s="28"/>
      <c r="GR38" s="28"/>
      <c r="GS38" s="28"/>
      <c r="GT38" s="28"/>
      <c r="GU38" s="28"/>
      <c r="GV38" s="28"/>
      <c r="GW38" s="28"/>
      <c r="GX38" s="28"/>
      <c r="GY38" s="28"/>
      <c r="GZ38" s="28"/>
      <c r="HA38" s="28"/>
      <c r="HB38" s="28"/>
      <c r="HC38" s="28"/>
      <c r="HD38" s="28"/>
      <c r="HE38" s="28"/>
      <c r="HF38" s="28"/>
      <c r="HG38" s="28"/>
      <c r="HH38" s="28"/>
      <c r="HI38" s="28"/>
      <c r="HJ38" s="28"/>
      <c r="HK38" s="28"/>
      <c r="HL38" s="28"/>
      <c r="HM38" s="28"/>
      <c r="HN38" s="28"/>
      <c r="HO38" s="28"/>
      <c r="HP38" s="28"/>
      <c r="HQ38" s="28"/>
      <c r="HR38" s="28"/>
      <c r="HS38" s="28"/>
      <c r="HT38" s="28"/>
      <c r="HU38" s="28"/>
      <c r="HV38" s="28"/>
      <c r="HW38" s="28"/>
      <c r="HX38" s="28"/>
      <c r="HY38" s="28"/>
      <c r="HZ38" s="28"/>
      <c r="IA38" s="28"/>
      <c r="IB38" s="28"/>
      <c r="IC38" s="28"/>
      <c r="ID38" s="28"/>
      <c r="IE38" s="28"/>
      <c r="IF38" s="28"/>
      <c r="IG38" s="28"/>
      <c r="IH38" s="28"/>
      <c r="II38" s="28"/>
      <c r="IJ38" s="28"/>
      <c r="IK38" s="28"/>
      <c r="IL38" s="28"/>
      <c r="IM38" s="28"/>
      <c r="IN38" s="28"/>
      <c r="IO38" s="28"/>
      <c r="IP38" s="28"/>
      <c r="IQ38" s="28"/>
      <c r="IR38" s="28"/>
      <c r="IS38" s="28"/>
      <c r="IT38" s="28"/>
      <c r="IU38" s="28"/>
      <c r="IV38" s="28"/>
      <c r="IW38" s="28"/>
      <c r="IX38" s="28"/>
    </row>
    <row r="39" spans="1:258" ht="15.6" customHeight="1">
      <c r="B39" s="74"/>
      <c r="C39" s="74"/>
      <c r="D39" s="75"/>
      <c r="E39" s="75"/>
      <c r="F39" s="77"/>
      <c r="G39" s="75"/>
      <c r="H39" s="75"/>
      <c r="I39" s="75"/>
      <c r="J39" s="147"/>
      <c r="K39" s="27"/>
      <c r="L39" s="27"/>
      <c r="M39" s="27"/>
      <c r="N39" s="27"/>
      <c r="O39" s="27"/>
      <c r="P39" s="27"/>
      <c r="Q39" s="27"/>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c r="EV39" s="28"/>
      <c r="EW39" s="28"/>
      <c r="EX39" s="28"/>
      <c r="EY39" s="28"/>
      <c r="EZ39" s="28"/>
      <c r="FA39" s="28"/>
      <c r="FB39" s="28"/>
      <c r="FC39" s="28"/>
      <c r="FD39" s="28"/>
      <c r="FE39" s="28"/>
      <c r="FF39" s="28"/>
      <c r="FG39" s="28"/>
      <c r="FH39" s="28"/>
      <c r="FI39" s="28"/>
      <c r="FJ39" s="28"/>
      <c r="FK39" s="28"/>
      <c r="FL39" s="28"/>
      <c r="FM39" s="28"/>
      <c r="FN39" s="28"/>
      <c r="FO39" s="28"/>
      <c r="FP39" s="28"/>
      <c r="FQ39" s="28"/>
      <c r="FR39" s="28"/>
      <c r="FS39" s="28"/>
      <c r="FT39" s="28"/>
      <c r="FU39" s="28"/>
      <c r="FV39" s="28"/>
      <c r="FW39" s="28"/>
      <c r="FX39" s="28"/>
      <c r="FY39" s="28"/>
      <c r="FZ39" s="28"/>
      <c r="GA39" s="28"/>
      <c r="GB39" s="28"/>
      <c r="GC39" s="28"/>
      <c r="GD39" s="28"/>
      <c r="GE39" s="28"/>
      <c r="GF39" s="28"/>
      <c r="GG39" s="28"/>
      <c r="GH39" s="28"/>
      <c r="GI39" s="28"/>
      <c r="GJ39" s="28"/>
      <c r="GK39" s="28"/>
      <c r="GL39" s="28"/>
      <c r="GM39" s="28"/>
      <c r="GN39" s="28"/>
      <c r="GO39" s="28"/>
      <c r="GP39" s="28"/>
      <c r="GQ39" s="28"/>
      <c r="GR39" s="28"/>
      <c r="GS39" s="28"/>
      <c r="GT39" s="28"/>
      <c r="GU39" s="28"/>
      <c r="GV39" s="28"/>
      <c r="GW39" s="28"/>
      <c r="GX39" s="28"/>
      <c r="GY39" s="28"/>
      <c r="GZ39" s="28"/>
      <c r="HA39" s="28"/>
      <c r="HB39" s="28"/>
      <c r="HC39" s="28"/>
      <c r="HD39" s="28"/>
      <c r="HE39" s="28"/>
      <c r="HF39" s="28"/>
      <c r="HG39" s="28"/>
      <c r="HH39" s="28"/>
      <c r="HI39" s="28"/>
      <c r="HJ39" s="28"/>
      <c r="HK39" s="28"/>
      <c r="HL39" s="28"/>
      <c r="HM39" s="28"/>
      <c r="HN39" s="28"/>
      <c r="HO39" s="28"/>
      <c r="HP39" s="28"/>
      <c r="HQ39" s="28"/>
      <c r="HR39" s="28"/>
      <c r="HS39" s="28"/>
      <c r="HT39" s="28"/>
      <c r="HU39" s="28"/>
      <c r="HV39" s="28"/>
      <c r="HW39" s="28"/>
      <c r="HX39" s="28"/>
      <c r="HY39" s="28"/>
      <c r="HZ39" s="28"/>
      <c r="IA39" s="28"/>
      <c r="IB39" s="28"/>
      <c r="IC39" s="28"/>
      <c r="ID39" s="28"/>
      <c r="IE39" s="28"/>
      <c r="IF39" s="28"/>
      <c r="IG39" s="28"/>
      <c r="IH39" s="28"/>
      <c r="II39" s="28"/>
      <c r="IJ39" s="28"/>
      <c r="IK39" s="28"/>
      <c r="IL39" s="28"/>
      <c r="IM39" s="28"/>
      <c r="IN39" s="28"/>
      <c r="IO39" s="28"/>
      <c r="IP39" s="28"/>
      <c r="IQ39" s="28"/>
      <c r="IR39" s="28"/>
      <c r="IS39" s="28"/>
      <c r="IT39" s="28"/>
      <c r="IU39" s="28"/>
      <c r="IV39" s="28"/>
      <c r="IW39" s="28"/>
      <c r="IX39" s="28"/>
    </row>
    <row r="40" spans="1:258">
      <c r="B40" s="74"/>
      <c r="C40" s="74"/>
      <c r="D40" s="75"/>
      <c r="E40" s="75"/>
      <c r="F40" s="77"/>
      <c r="G40" s="75"/>
      <c r="H40" s="75"/>
      <c r="I40" s="75"/>
      <c r="J40" s="147"/>
      <c r="K40" s="27"/>
      <c r="L40" s="27"/>
      <c r="M40" s="27"/>
      <c r="N40" s="27"/>
      <c r="O40" s="27"/>
      <c r="P40" s="27"/>
      <c r="Q40" s="27"/>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c r="EO40" s="28"/>
      <c r="EP40" s="28"/>
      <c r="EQ40" s="28"/>
      <c r="ER40" s="28"/>
      <c r="ES40" s="28"/>
      <c r="ET40" s="28"/>
      <c r="EU40" s="28"/>
      <c r="EV40" s="28"/>
      <c r="EW40" s="28"/>
      <c r="EX40" s="28"/>
      <c r="EY40" s="28"/>
      <c r="EZ40" s="28"/>
      <c r="FA40" s="28"/>
      <c r="FB40" s="28"/>
      <c r="FC40" s="28"/>
      <c r="FD40" s="28"/>
      <c r="FE40" s="28"/>
      <c r="FF40" s="28"/>
      <c r="FG40" s="28"/>
      <c r="FH40" s="28"/>
      <c r="FI40" s="28"/>
      <c r="FJ40" s="28"/>
      <c r="FK40" s="28"/>
      <c r="FL40" s="28"/>
      <c r="FM40" s="28"/>
      <c r="FN40" s="28"/>
      <c r="FO40" s="28"/>
      <c r="FP40" s="28"/>
      <c r="FQ40" s="28"/>
      <c r="FR40" s="28"/>
      <c r="FS40" s="28"/>
      <c r="FT40" s="28"/>
      <c r="FU40" s="28"/>
      <c r="FV40" s="28"/>
      <c r="FW40" s="28"/>
      <c r="FX40" s="28"/>
      <c r="FY40" s="28"/>
      <c r="FZ40" s="28"/>
      <c r="GA40" s="28"/>
      <c r="GB40" s="28"/>
      <c r="GC40" s="28"/>
      <c r="GD40" s="28"/>
      <c r="GE40" s="28"/>
      <c r="GF40" s="28"/>
      <c r="GG40" s="28"/>
      <c r="GH40" s="28"/>
      <c r="GI40" s="28"/>
      <c r="GJ40" s="28"/>
      <c r="GK40" s="28"/>
      <c r="GL40" s="28"/>
      <c r="GM40" s="28"/>
      <c r="GN40" s="28"/>
      <c r="GO40" s="28"/>
      <c r="GP40" s="28"/>
      <c r="GQ40" s="28"/>
      <c r="GR40" s="28"/>
      <c r="GS40" s="28"/>
      <c r="GT40" s="28"/>
      <c r="GU40" s="28"/>
      <c r="GV40" s="28"/>
      <c r="GW40" s="28"/>
      <c r="GX40" s="28"/>
      <c r="GY40" s="28"/>
      <c r="GZ40" s="28"/>
      <c r="HA40" s="28"/>
      <c r="HB40" s="28"/>
      <c r="HC40" s="28"/>
      <c r="HD40" s="28"/>
      <c r="HE40" s="28"/>
      <c r="HF40" s="28"/>
      <c r="HG40" s="28"/>
      <c r="HH40" s="28"/>
      <c r="HI40" s="28"/>
      <c r="HJ40" s="28"/>
      <c r="HK40" s="28"/>
      <c r="HL40" s="28"/>
      <c r="HM40" s="28"/>
      <c r="HN40" s="28"/>
      <c r="HO40" s="28"/>
      <c r="HP40" s="28"/>
      <c r="HQ40" s="28"/>
      <c r="HR40" s="28"/>
      <c r="HS40" s="28"/>
      <c r="HT40" s="28"/>
      <c r="HU40" s="28"/>
      <c r="HV40" s="28"/>
      <c r="HW40" s="28"/>
      <c r="HX40" s="28"/>
      <c r="HY40" s="28"/>
      <c r="HZ40" s="28"/>
      <c r="IA40" s="28"/>
      <c r="IB40" s="28"/>
      <c r="IC40" s="28"/>
      <c r="ID40" s="28"/>
      <c r="IE40" s="28"/>
      <c r="IF40" s="28"/>
      <c r="IG40" s="28"/>
      <c r="IH40" s="28"/>
      <c r="II40" s="28"/>
      <c r="IJ40" s="28"/>
      <c r="IK40" s="28"/>
      <c r="IL40" s="28"/>
      <c r="IM40" s="28"/>
      <c r="IN40" s="28"/>
      <c r="IO40" s="28"/>
      <c r="IP40" s="28"/>
      <c r="IQ40" s="28"/>
      <c r="IR40" s="28"/>
      <c r="IS40" s="28"/>
      <c r="IT40" s="28"/>
      <c r="IU40" s="28"/>
      <c r="IV40" s="28"/>
      <c r="IW40" s="28"/>
      <c r="IX40" s="28"/>
    </row>
    <row r="41" spans="1:258">
      <c r="B41" s="74"/>
      <c r="C41" s="74"/>
      <c r="D41" s="75"/>
      <c r="E41" s="75"/>
      <c r="F41" s="77"/>
      <c r="G41" s="75"/>
      <c r="H41" s="75"/>
      <c r="I41" s="75"/>
      <c r="J41" s="147"/>
      <c r="K41" s="27"/>
      <c r="L41" s="27"/>
      <c r="M41" s="27"/>
      <c r="N41" s="27"/>
      <c r="O41" s="27"/>
      <c r="P41" s="27"/>
      <c r="Q41" s="27"/>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c r="EO41" s="28"/>
      <c r="EP41" s="28"/>
      <c r="EQ41" s="28"/>
      <c r="ER41" s="28"/>
      <c r="ES41" s="28"/>
      <c r="ET41" s="28"/>
      <c r="EU41" s="28"/>
      <c r="EV41" s="28"/>
      <c r="EW41" s="28"/>
      <c r="EX41" s="28"/>
      <c r="EY41" s="28"/>
      <c r="EZ41" s="28"/>
      <c r="FA41" s="28"/>
      <c r="FB41" s="28"/>
      <c r="FC41" s="28"/>
      <c r="FD41" s="28"/>
      <c r="FE41" s="28"/>
      <c r="FF41" s="28"/>
      <c r="FG41" s="28"/>
      <c r="FH41" s="28"/>
      <c r="FI41" s="28"/>
      <c r="FJ41" s="28"/>
      <c r="FK41" s="28"/>
      <c r="FL41" s="28"/>
      <c r="FM41" s="28"/>
      <c r="FN41" s="28"/>
      <c r="FO41" s="28"/>
      <c r="FP41" s="28"/>
      <c r="FQ41" s="28"/>
      <c r="FR41" s="28"/>
      <c r="FS41" s="28"/>
      <c r="FT41" s="28"/>
      <c r="FU41" s="28"/>
      <c r="FV41" s="28"/>
      <c r="FW41" s="28"/>
      <c r="FX41" s="28"/>
      <c r="FY41" s="28"/>
      <c r="FZ41" s="28"/>
      <c r="GA41" s="28"/>
      <c r="GB41" s="28"/>
      <c r="GC41" s="28"/>
      <c r="GD41" s="28"/>
      <c r="GE41" s="28"/>
      <c r="GF41" s="28"/>
      <c r="GG41" s="28"/>
      <c r="GH41" s="28"/>
      <c r="GI41" s="28"/>
      <c r="GJ41" s="28"/>
      <c r="GK41" s="28"/>
      <c r="GL41" s="28"/>
      <c r="GM41" s="28"/>
      <c r="GN41" s="28"/>
      <c r="GO41" s="28"/>
      <c r="GP41" s="28"/>
      <c r="GQ41" s="28"/>
      <c r="GR41" s="28"/>
      <c r="GS41" s="28"/>
      <c r="GT41" s="28"/>
      <c r="GU41" s="28"/>
      <c r="GV41" s="28"/>
      <c r="GW41" s="28"/>
      <c r="GX41" s="28"/>
      <c r="GY41" s="28"/>
      <c r="GZ41" s="28"/>
      <c r="HA41" s="28"/>
      <c r="HB41" s="28"/>
      <c r="HC41" s="28"/>
      <c r="HD41" s="28"/>
      <c r="HE41" s="28"/>
      <c r="HF41" s="28"/>
      <c r="HG41" s="28"/>
      <c r="HH41" s="28"/>
      <c r="HI41" s="28"/>
      <c r="HJ41" s="28"/>
      <c r="HK41" s="28"/>
      <c r="HL41" s="28"/>
      <c r="HM41" s="28"/>
      <c r="HN41" s="28"/>
      <c r="HO41" s="28"/>
      <c r="HP41" s="28"/>
      <c r="HQ41" s="28"/>
      <c r="HR41" s="28"/>
      <c r="HS41" s="28"/>
      <c r="HT41" s="28"/>
      <c r="HU41" s="28"/>
      <c r="HV41" s="28"/>
      <c r="HW41" s="28"/>
      <c r="HX41" s="28"/>
      <c r="HY41" s="28"/>
      <c r="HZ41" s="28"/>
      <c r="IA41" s="28"/>
      <c r="IB41" s="28"/>
      <c r="IC41" s="28"/>
      <c r="ID41" s="28"/>
      <c r="IE41" s="28"/>
      <c r="IF41" s="28"/>
      <c r="IG41" s="28"/>
      <c r="IH41" s="28"/>
      <c r="II41" s="28"/>
      <c r="IJ41" s="28"/>
      <c r="IK41" s="28"/>
      <c r="IL41" s="28"/>
      <c r="IM41" s="28"/>
      <c r="IN41" s="28"/>
      <c r="IO41" s="28"/>
      <c r="IP41" s="28"/>
      <c r="IQ41" s="28"/>
      <c r="IR41" s="28"/>
      <c r="IS41" s="28"/>
      <c r="IT41" s="28"/>
      <c r="IU41" s="28"/>
      <c r="IV41" s="28"/>
      <c r="IW41" s="28"/>
      <c r="IX41" s="28"/>
    </row>
    <row r="42" spans="1:258">
      <c r="B42" s="74"/>
      <c r="C42" s="74"/>
      <c r="D42" s="75"/>
      <c r="E42" s="75"/>
      <c r="F42" s="77"/>
      <c r="G42" s="75"/>
      <c r="H42" s="75"/>
      <c r="I42" s="75"/>
      <c r="J42" s="147"/>
      <c r="K42" s="27"/>
      <c r="L42" s="27"/>
      <c r="M42" s="27"/>
      <c r="N42" s="27"/>
      <c r="O42" s="27"/>
      <c r="P42" s="27"/>
      <c r="Q42" s="27"/>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c r="EO42" s="28"/>
      <c r="EP42" s="28"/>
      <c r="EQ42" s="28"/>
      <c r="ER42" s="28"/>
      <c r="ES42" s="28"/>
      <c r="ET42" s="28"/>
      <c r="EU42" s="28"/>
      <c r="EV42" s="28"/>
      <c r="EW42" s="28"/>
      <c r="EX42" s="28"/>
      <c r="EY42" s="28"/>
      <c r="EZ42" s="28"/>
      <c r="FA42" s="28"/>
      <c r="FB42" s="28"/>
      <c r="FC42" s="28"/>
      <c r="FD42" s="28"/>
      <c r="FE42" s="28"/>
      <c r="FF42" s="28"/>
      <c r="FG42" s="28"/>
      <c r="FH42" s="28"/>
      <c r="FI42" s="28"/>
      <c r="FJ42" s="28"/>
      <c r="FK42" s="28"/>
      <c r="FL42" s="28"/>
      <c r="FM42" s="28"/>
      <c r="FN42" s="28"/>
      <c r="FO42" s="28"/>
      <c r="FP42" s="28"/>
      <c r="FQ42" s="28"/>
      <c r="FR42" s="28"/>
      <c r="FS42" s="28"/>
      <c r="FT42" s="28"/>
      <c r="FU42" s="28"/>
      <c r="FV42" s="28"/>
      <c r="FW42" s="28"/>
      <c r="FX42" s="28"/>
      <c r="FY42" s="28"/>
      <c r="FZ42" s="28"/>
      <c r="GA42" s="28"/>
      <c r="GB42" s="28"/>
      <c r="GC42" s="28"/>
      <c r="GD42" s="28"/>
      <c r="GE42" s="28"/>
      <c r="GF42" s="28"/>
      <c r="GG42" s="28"/>
      <c r="GH42" s="28"/>
      <c r="GI42" s="28"/>
      <c r="GJ42" s="28"/>
      <c r="GK42" s="28"/>
      <c r="GL42" s="28"/>
      <c r="GM42" s="28"/>
      <c r="GN42" s="28"/>
      <c r="GO42" s="28"/>
      <c r="GP42" s="28"/>
      <c r="GQ42" s="28"/>
      <c r="GR42" s="28"/>
      <c r="GS42" s="28"/>
      <c r="GT42" s="28"/>
      <c r="GU42" s="28"/>
      <c r="GV42" s="28"/>
      <c r="GW42" s="28"/>
      <c r="GX42" s="28"/>
      <c r="GY42" s="28"/>
      <c r="GZ42" s="28"/>
      <c r="HA42" s="28"/>
      <c r="HB42" s="28"/>
      <c r="HC42" s="28"/>
      <c r="HD42" s="28"/>
      <c r="HE42" s="28"/>
      <c r="HF42" s="28"/>
      <c r="HG42" s="28"/>
      <c r="HH42" s="28"/>
      <c r="HI42" s="28"/>
      <c r="HJ42" s="28"/>
      <c r="HK42" s="28"/>
      <c r="HL42" s="28"/>
      <c r="HM42" s="28"/>
      <c r="HN42" s="28"/>
      <c r="HO42" s="28"/>
      <c r="HP42" s="28"/>
      <c r="HQ42" s="28"/>
      <c r="HR42" s="28"/>
      <c r="HS42" s="28"/>
      <c r="HT42" s="28"/>
      <c r="HU42" s="28"/>
      <c r="HV42" s="28"/>
      <c r="HW42" s="28"/>
      <c r="HX42" s="28"/>
      <c r="HY42" s="28"/>
      <c r="HZ42" s="28"/>
      <c r="IA42" s="28"/>
      <c r="IB42" s="28"/>
      <c r="IC42" s="28"/>
      <c r="ID42" s="28"/>
      <c r="IE42" s="28"/>
      <c r="IF42" s="28"/>
      <c r="IG42" s="28"/>
      <c r="IH42" s="28"/>
      <c r="II42" s="28"/>
      <c r="IJ42" s="28"/>
      <c r="IK42" s="28"/>
      <c r="IL42" s="28"/>
      <c r="IM42" s="28"/>
      <c r="IN42" s="28"/>
      <c r="IO42" s="28"/>
      <c r="IP42" s="28"/>
      <c r="IQ42" s="28"/>
      <c r="IR42" s="28"/>
      <c r="IS42" s="28"/>
      <c r="IT42" s="28"/>
      <c r="IU42" s="28"/>
      <c r="IV42" s="28"/>
      <c r="IW42" s="28"/>
      <c r="IX42" s="28"/>
    </row>
    <row r="43" spans="1:258" s="28" customFormat="1">
      <c r="A43" s="21"/>
      <c r="B43" s="22"/>
      <c r="C43" s="22"/>
      <c r="D43" s="23"/>
      <c r="E43" s="23"/>
      <c r="F43" s="24"/>
      <c r="G43" s="25"/>
      <c r="H43" s="26"/>
      <c r="I43" s="27"/>
      <c r="J43" s="147"/>
      <c r="K43" s="27"/>
      <c r="L43" s="27"/>
      <c r="M43" s="27"/>
      <c r="N43" s="27"/>
      <c r="O43" s="27"/>
      <c r="P43" s="27"/>
      <c r="Q43" s="27"/>
    </row>
    <row r="44" spans="1:258" s="35" customFormat="1">
      <c r="A44" s="78" t="s">
        <v>4</v>
      </c>
      <c r="B44" s="79"/>
      <c r="C44" s="79"/>
      <c r="D44" s="43" t="s">
        <v>5</v>
      </c>
      <c r="E44" s="43"/>
      <c r="F44" s="44"/>
      <c r="G44" s="45"/>
      <c r="H44" s="46"/>
      <c r="I44" s="47"/>
      <c r="J44" s="235"/>
      <c r="K44" s="57"/>
      <c r="L44" s="57"/>
      <c r="M44" s="57"/>
      <c r="N44" s="57"/>
      <c r="O44" s="57"/>
      <c r="P44" s="57"/>
      <c r="Q44" s="57"/>
    </row>
    <row r="45" spans="1:258" s="28" customFormat="1">
      <c r="A45" s="21"/>
      <c r="B45" s="11"/>
      <c r="C45" s="11"/>
      <c r="D45" s="49"/>
      <c r="E45" s="49"/>
      <c r="F45" s="13"/>
      <c r="G45" s="17"/>
      <c r="H45" s="26"/>
      <c r="J45" s="147"/>
      <c r="K45" s="27"/>
      <c r="L45" s="27"/>
      <c r="M45" s="27"/>
      <c r="N45" s="27"/>
      <c r="O45" s="27"/>
      <c r="P45" s="27"/>
      <c r="Q45" s="27"/>
    </row>
    <row r="46" spans="1:258" s="28" customFormat="1">
      <c r="A46" s="21"/>
      <c r="B46" s="22"/>
      <c r="C46" s="22"/>
      <c r="D46" s="23" t="s">
        <v>37</v>
      </c>
      <c r="E46" s="23"/>
      <c r="F46" s="24"/>
      <c r="G46" s="25"/>
      <c r="H46" s="26"/>
      <c r="I46" s="27"/>
      <c r="J46" s="147"/>
      <c r="K46" s="27"/>
      <c r="L46" s="27"/>
      <c r="M46" s="27"/>
      <c r="N46" s="27"/>
      <c r="O46" s="27"/>
      <c r="P46" s="27"/>
      <c r="Q46" s="27"/>
    </row>
    <row r="47" spans="1:258" s="28" customFormat="1" ht="29.25" customHeight="1">
      <c r="A47" s="21"/>
      <c r="B47" s="22"/>
      <c r="C47" s="22"/>
      <c r="D47" s="350" t="s">
        <v>38</v>
      </c>
      <c r="E47" s="350"/>
      <c r="F47" s="350"/>
      <c r="G47" s="25"/>
      <c r="H47" s="26"/>
      <c r="I47" s="27"/>
      <c r="J47" s="147"/>
      <c r="K47" s="27"/>
      <c r="L47" s="27"/>
      <c r="M47" s="27"/>
      <c r="N47" s="27"/>
      <c r="O47" s="27"/>
      <c r="P47" s="27"/>
      <c r="Q47" s="27"/>
    </row>
    <row r="48" spans="1:258" s="28" customFormat="1" ht="15.75" customHeight="1">
      <c r="A48" s="21"/>
      <c r="B48" s="22"/>
      <c r="C48" s="22"/>
      <c r="D48" s="350" t="s">
        <v>39</v>
      </c>
      <c r="E48" s="350"/>
      <c r="F48" s="24"/>
      <c r="G48" s="25"/>
      <c r="H48" s="26"/>
      <c r="I48" s="27"/>
      <c r="J48" s="147"/>
      <c r="K48" s="27"/>
      <c r="L48" s="27"/>
      <c r="M48" s="27"/>
      <c r="N48" s="27"/>
      <c r="O48" s="27"/>
      <c r="P48" s="27"/>
      <c r="Q48" s="27"/>
    </row>
    <row r="49" spans="1:17" s="28" customFormat="1" ht="32.25" customHeight="1">
      <c r="A49" s="21"/>
      <c r="B49" s="22"/>
      <c r="C49" s="22"/>
      <c r="D49" s="350" t="s">
        <v>40</v>
      </c>
      <c r="E49" s="350"/>
      <c r="F49" s="350"/>
      <c r="G49" s="25"/>
      <c r="H49" s="26"/>
      <c r="I49" s="27"/>
      <c r="J49" s="147"/>
      <c r="K49" s="27"/>
      <c r="L49" s="27"/>
      <c r="M49" s="27"/>
      <c r="N49" s="27"/>
      <c r="O49" s="27"/>
      <c r="P49" s="27"/>
      <c r="Q49" s="27"/>
    </row>
    <row r="50" spans="1:17" s="28" customFormat="1" ht="15.75" customHeight="1">
      <c r="A50" s="21"/>
      <c r="B50" s="22"/>
      <c r="C50" s="22"/>
      <c r="D50" s="350" t="s">
        <v>41</v>
      </c>
      <c r="E50" s="350"/>
      <c r="F50" s="24"/>
      <c r="G50" s="25"/>
      <c r="H50" s="26"/>
      <c r="I50" s="27"/>
      <c r="J50" s="147"/>
      <c r="K50" s="27"/>
      <c r="L50" s="27"/>
      <c r="M50" s="27"/>
      <c r="N50" s="27"/>
      <c r="O50" s="27"/>
      <c r="P50" s="27"/>
      <c r="Q50" s="27"/>
    </row>
    <row r="51" spans="1:17" s="28" customFormat="1" ht="45" customHeight="1">
      <c r="A51" s="21"/>
      <c r="B51" s="22"/>
      <c r="C51" s="22"/>
      <c r="D51" s="350" t="s">
        <v>42</v>
      </c>
      <c r="E51" s="350"/>
      <c r="F51" s="350"/>
      <c r="G51" s="25"/>
      <c r="H51" s="26"/>
      <c r="I51" s="27"/>
      <c r="J51" s="147"/>
      <c r="K51" s="27"/>
      <c r="L51" s="27"/>
      <c r="M51" s="27"/>
      <c r="N51" s="27"/>
      <c r="O51" s="27"/>
      <c r="P51" s="27"/>
      <c r="Q51" s="27"/>
    </row>
    <row r="52" spans="1:17" s="28" customFormat="1" ht="15" customHeight="1">
      <c r="A52" s="21"/>
      <c r="B52" s="22"/>
      <c r="C52" s="22"/>
      <c r="D52" s="350" t="s">
        <v>43</v>
      </c>
      <c r="E52" s="350"/>
      <c r="F52" s="24"/>
      <c r="G52" s="25"/>
      <c r="H52" s="26"/>
      <c r="I52" s="27"/>
      <c r="J52" s="147"/>
      <c r="K52" s="27"/>
      <c r="L52" s="27"/>
      <c r="M52" s="27"/>
      <c r="N52" s="27"/>
      <c r="O52" s="27"/>
      <c r="P52" s="27"/>
      <c r="Q52" s="27"/>
    </row>
    <row r="53" spans="1:17" s="28" customFormat="1" ht="32.25" customHeight="1">
      <c r="A53" s="21"/>
      <c r="B53" s="22"/>
      <c r="C53" s="22"/>
      <c r="D53" s="350" t="s">
        <v>44</v>
      </c>
      <c r="E53" s="350"/>
      <c r="F53" s="350"/>
      <c r="G53" s="25"/>
      <c r="H53" s="26"/>
      <c r="I53" s="27"/>
      <c r="J53" s="147"/>
      <c r="K53" s="27"/>
      <c r="L53" s="27"/>
      <c r="M53" s="27"/>
      <c r="N53" s="27"/>
      <c r="O53" s="27"/>
      <c r="P53" s="27"/>
      <c r="Q53" s="27"/>
    </row>
    <row r="54" spans="1:17" s="28" customFormat="1">
      <c r="A54" s="21"/>
      <c r="B54" s="22"/>
      <c r="C54" s="22"/>
      <c r="D54" s="23" t="s">
        <v>45</v>
      </c>
      <c r="E54" s="23"/>
      <c r="F54" s="24"/>
      <c r="G54" s="25"/>
      <c r="H54" s="26"/>
      <c r="I54" s="27"/>
      <c r="J54" s="147"/>
      <c r="K54" s="27"/>
      <c r="L54" s="27"/>
      <c r="M54" s="27"/>
      <c r="N54" s="27"/>
      <c r="O54" s="27"/>
      <c r="P54" s="27"/>
      <c r="Q54" s="27"/>
    </row>
    <row r="55" spans="1:17" s="28" customFormat="1">
      <c r="A55" s="21"/>
      <c r="B55" s="22"/>
      <c r="C55" s="22"/>
      <c r="D55" s="23" t="s">
        <v>46</v>
      </c>
      <c r="E55" s="23"/>
      <c r="F55" s="24"/>
      <c r="G55" s="25"/>
      <c r="H55" s="26"/>
      <c r="I55" s="27"/>
      <c r="J55" s="147"/>
      <c r="K55" s="27"/>
      <c r="L55" s="27"/>
      <c r="M55" s="27"/>
      <c r="N55" s="27"/>
      <c r="O55" s="27"/>
      <c r="P55" s="27"/>
      <c r="Q55" s="27"/>
    </row>
    <row r="56" spans="1:17" s="28" customFormat="1">
      <c r="A56" s="21"/>
      <c r="B56" s="22"/>
      <c r="C56" s="22"/>
      <c r="D56" s="23" t="s">
        <v>47</v>
      </c>
      <c r="E56" s="23"/>
      <c r="F56" s="24"/>
      <c r="G56" s="25"/>
      <c r="H56" s="26"/>
      <c r="I56" s="27"/>
      <c r="J56" s="147"/>
      <c r="K56" s="27"/>
      <c r="L56" s="27"/>
      <c r="M56" s="27"/>
      <c r="N56" s="27"/>
      <c r="O56" s="27"/>
      <c r="P56" s="27"/>
      <c r="Q56" s="27"/>
    </row>
    <row r="57" spans="1:17" s="28" customFormat="1">
      <c r="A57" s="21"/>
      <c r="B57" s="22"/>
      <c r="C57" s="22"/>
      <c r="D57" s="23" t="s">
        <v>48</v>
      </c>
      <c r="E57" s="23"/>
      <c r="F57" s="24"/>
      <c r="G57" s="25"/>
      <c r="H57" s="26"/>
      <c r="I57" s="27"/>
      <c r="J57" s="147"/>
      <c r="K57" s="27"/>
      <c r="L57" s="27"/>
      <c r="M57" s="27"/>
      <c r="N57" s="27"/>
      <c r="O57" s="27"/>
      <c r="P57" s="27"/>
      <c r="Q57" s="27"/>
    </row>
    <row r="58" spans="1:17" s="28" customFormat="1">
      <c r="A58" s="21"/>
      <c r="B58" s="22"/>
      <c r="C58" s="22"/>
      <c r="D58" s="23" t="s">
        <v>49</v>
      </c>
      <c r="E58" s="23"/>
      <c r="F58" s="24"/>
      <c r="G58" s="25"/>
      <c r="H58" s="26"/>
      <c r="I58" s="27"/>
      <c r="J58" s="147"/>
      <c r="K58" s="27"/>
      <c r="L58" s="27"/>
      <c r="M58" s="27"/>
      <c r="N58" s="27"/>
      <c r="O58" s="27"/>
      <c r="P58" s="27"/>
      <c r="Q58" s="27"/>
    </row>
    <row r="59" spans="1:17" s="28" customFormat="1" ht="28.5" customHeight="1">
      <c r="A59" s="21"/>
      <c r="B59" s="22"/>
      <c r="C59" s="22"/>
      <c r="D59" s="350" t="s">
        <v>50</v>
      </c>
      <c r="E59" s="350"/>
      <c r="F59" s="350"/>
      <c r="G59" s="25"/>
      <c r="H59" s="26"/>
      <c r="I59" s="27"/>
      <c r="J59" s="147"/>
      <c r="K59" s="27"/>
      <c r="L59" s="27"/>
      <c r="M59" s="27"/>
      <c r="N59" s="27"/>
      <c r="O59" s="27"/>
      <c r="P59" s="27"/>
      <c r="Q59" s="27"/>
    </row>
    <row r="60" spans="1:17" s="28" customFormat="1">
      <c r="A60" s="21"/>
      <c r="B60" s="22"/>
      <c r="C60" s="22"/>
      <c r="D60" s="350" t="s">
        <v>51</v>
      </c>
      <c r="E60" s="350"/>
      <c r="F60" s="24"/>
      <c r="G60" s="25"/>
      <c r="H60" s="26"/>
      <c r="I60" s="27"/>
      <c r="J60" s="147"/>
      <c r="K60" s="27"/>
      <c r="L60" s="27"/>
      <c r="M60" s="27"/>
      <c r="N60" s="27"/>
      <c r="O60" s="27"/>
      <c r="P60" s="27"/>
      <c r="Q60" s="27"/>
    </row>
    <row r="61" spans="1:17" s="28" customFormat="1">
      <c r="A61" s="21"/>
      <c r="B61" s="22"/>
      <c r="C61" s="22"/>
      <c r="D61" s="350" t="s">
        <v>52</v>
      </c>
      <c r="E61" s="350"/>
      <c r="F61" s="24"/>
      <c r="G61" s="25"/>
      <c r="H61" s="26"/>
      <c r="I61" s="27"/>
      <c r="J61" s="147"/>
      <c r="K61" s="27"/>
      <c r="L61" s="27"/>
      <c r="M61" s="27"/>
      <c r="N61" s="27"/>
      <c r="O61" s="27"/>
      <c r="P61" s="27"/>
      <c r="Q61" s="27"/>
    </row>
    <row r="62" spans="1:17" s="28" customFormat="1">
      <c r="A62" s="21"/>
      <c r="B62" s="22"/>
      <c r="C62" s="22"/>
      <c r="D62" s="350" t="s">
        <v>53</v>
      </c>
      <c r="E62" s="350"/>
      <c r="F62" s="24"/>
      <c r="G62" s="25"/>
      <c r="H62" s="26"/>
      <c r="I62" s="27"/>
      <c r="J62" s="147"/>
      <c r="K62" s="27"/>
      <c r="L62" s="27"/>
      <c r="M62" s="27"/>
      <c r="N62" s="27"/>
      <c r="O62" s="27"/>
      <c r="P62" s="27"/>
      <c r="Q62" s="27"/>
    </row>
    <row r="63" spans="1:17" s="28" customFormat="1" ht="15" customHeight="1">
      <c r="A63" s="21"/>
      <c r="B63" s="22"/>
      <c r="C63" s="22"/>
      <c r="D63" s="350" t="s">
        <v>54</v>
      </c>
      <c r="E63" s="350"/>
      <c r="F63" s="24"/>
      <c r="G63" s="25"/>
      <c r="H63" s="26"/>
      <c r="I63" s="27"/>
      <c r="J63" s="147"/>
      <c r="K63" s="27"/>
      <c r="L63" s="27"/>
      <c r="M63" s="27"/>
      <c r="N63" s="27"/>
      <c r="O63" s="27"/>
      <c r="P63" s="27"/>
      <c r="Q63" s="27"/>
    </row>
    <row r="64" spans="1:17" s="28" customFormat="1">
      <c r="A64" s="21"/>
      <c r="B64" s="22"/>
      <c r="C64" s="22"/>
      <c r="D64" s="350" t="s">
        <v>55</v>
      </c>
      <c r="E64" s="350"/>
      <c r="F64" s="24"/>
      <c r="G64" s="25"/>
      <c r="H64" s="26"/>
      <c r="I64" s="27"/>
      <c r="J64" s="147"/>
      <c r="K64" s="27"/>
      <c r="L64" s="27"/>
      <c r="M64" s="27"/>
      <c r="N64" s="27"/>
      <c r="O64" s="27"/>
      <c r="P64" s="27"/>
      <c r="Q64" s="27"/>
    </row>
    <row r="65" spans="1:17" s="28" customFormat="1" ht="29.25" customHeight="1">
      <c r="A65" s="21"/>
      <c r="B65" s="22"/>
      <c r="C65" s="22"/>
      <c r="D65" s="350" t="s">
        <v>56</v>
      </c>
      <c r="E65" s="350"/>
      <c r="F65" s="350"/>
      <c r="G65" s="350"/>
      <c r="H65" s="350"/>
      <c r="I65" s="27"/>
      <c r="J65" s="147"/>
      <c r="K65" s="27"/>
      <c r="L65" s="27"/>
      <c r="M65" s="27"/>
      <c r="N65" s="27"/>
      <c r="O65" s="27"/>
      <c r="P65" s="27"/>
      <c r="Q65" s="27"/>
    </row>
    <row r="66" spans="1:17" s="28" customFormat="1" ht="33" customHeight="1">
      <c r="A66" s="21"/>
      <c r="B66" s="22"/>
      <c r="C66" s="22"/>
      <c r="D66" s="350" t="s">
        <v>57</v>
      </c>
      <c r="E66" s="350"/>
      <c r="F66" s="350"/>
      <c r="G66" s="25"/>
      <c r="H66" s="26"/>
      <c r="I66" s="27"/>
      <c r="J66" s="147"/>
      <c r="K66" s="27"/>
      <c r="L66" s="27"/>
      <c r="M66" s="27"/>
      <c r="N66" s="27"/>
      <c r="O66" s="27"/>
      <c r="P66" s="27"/>
      <c r="Q66" s="27"/>
    </row>
    <row r="67" spans="1:17" s="28" customFormat="1" ht="44.25" customHeight="1">
      <c r="A67" s="21"/>
      <c r="B67" s="22"/>
      <c r="C67" s="22"/>
      <c r="D67" s="350" t="s">
        <v>58</v>
      </c>
      <c r="E67" s="350"/>
      <c r="F67" s="350"/>
      <c r="G67" s="350"/>
      <c r="H67" s="350"/>
      <c r="I67" s="27"/>
      <c r="J67" s="147"/>
      <c r="K67" s="27"/>
      <c r="L67" s="27"/>
      <c r="M67" s="27"/>
      <c r="N67" s="27"/>
      <c r="O67" s="27"/>
      <c r="P67" s="27"/>
      <c r="Q67" s="27"/>
    </row>
    <row r="68" spans="1:17" s="28" customFormat="1" ht="29.25" customHeight="1">
      <c r="A68" s="21"/>
      <c r="B68" s="22"/>
      <c r="C68" s="22"/>
      <c r="D68" s="350" t="s">
        <v>59</v>
      </c>
      <c r="E68" s="350"/>
      <c r="F68" s="350"/>
      <c r="G68" s="25"/>
      <c r="H68" s="26"/>
      <c r="I68" s="27"/>
      <c r="J68" s="147"/>
      <c r="K68" s="27"/>
      <c r="L68" s="27"/>
      <c r="M68" s="27"/>
      <c r="N68" s="27"/>
      <c r="O68" s="27"/>
      <c r="P68" s="27"/>
      <c r="Q68" s="27"/>
    </row>
    <row r="69" spans="1:17" s="28" customFormat="1">
      <c r="A69" s="21"/>
      <c r="B69" s="22"/>
      <c r="C69" s="22"/>
      <c r="D69" s="212" t="s">
        <v>60</v>
      </c>
      <c r="E69" s="212"/>
      <c r="F69" s="24"/>
      <c r="G69" s="25"/>
      <c r="H69" s="26"/>
      <c r="I69" s="27"/>
      <c r="J69" s="147"/>
      <c r="K69" s="27"/>
      <c r="L69" s="27"/>
      <c r="M69" s="27"/>
      <c r="N69" s="27"/>
      <c r="O69" s="27"/>
      <c r="P69" s="27"/>
      <c r="Q69" s="27"/>
    </row>
    <row r="70" spans="1:17" s="28" customFormat="1" ht="17.25" customHeight="1">
      <c r="A70" s="21"/>
      <c r="B70" s="22"/>
      <c r="C70" s="22"/>
      <c r="D70" s="350" t="s">
        <v>61</v>
      </c>
      <c r="E70" s="350"/>
      <c r="F70" s="24"/>
      <c r="G70" s="25"/>
      <c r="H70" s="26"/>
      <c r="I70" s="27"/>
      <c r="J70" s="147"/>
      <c r="K70" s="27"/>
      <c r="L70" s="27"/>
      <c r="M70" s="27"/>
      <c r="N70" s="27"/>
      <c r="O70" s="27"/>
      <c r="P70" s="27"/>
      <c r="Q70" s="27"/>
    </row>
    <row r="71" spans="1:17" s="28" customFormat="1" ht="28.5" customHeight="1">
      <c r="A71" s="21"/>
      <c r="B71" s="22"/>
      <c r="C71" s="22"/>
      <c r="D71" s="350" t="s">
        <v>62</v>
      </c>
      <c r="E71" s="350"/>
      <c r="F71" s="350"/>
      <c r="G71" s="25"/>
      <c r="H71" s="26"/>
      <c r="I71" s="27"/>
      <c r="J71" s="147"/>
      <c r="K71" s="27"/>
      <c r="L71" s="27"/>
      <c r="M71" s="27"/>
      <c r="N71" s="27"/>
      <c r="O71" s="27"/>
      <c r="P71" s="27"/>
      <c r="Q71" s="27"/>
    </row>
    <row r="72" spans="1:17" s="28" customFormat="1" ht="16.5" customHeight="1">
      <c r="A72" s="21"/>
      <c r="B72" s="22"/>
      <c r="C72" s="22"/>
      <c r="D72" s="350" t="s">
        <v>63</v>
      </c>
      <c r="E72" s="350"/>
      <c r="F72" s="24"/>
      <c r="G72" s="25"/>
      <c r="H72" s="26"/>
      <c r="I72" s="27"/>
      <c r="J72" s="147"/>
      <c r="K72" s="27"/>
      <c r="L72" s="27"/>
      <c r="M72" s="27"/>
      <c r="N72" s="27"/>
      <c r="O72" s="27"/>
      <c r="P72" s="27"/>
      <c r="Q72" s="27"/>
    </row>
    <row r="73" spans="1:17" s="28" customFormat="1" ht="30" customHeight="1">
      <c r="A73" s="21"/>
      <c r="B73" s="22"/>
      <c r="C73" s="22"/>
      <c r="D73" s="350" t="s">
        <v>64</v>
      </c>
      <c r="E73" s="350"/>
      <c r="F73" s="350"/>
      <c r="G73" s="25"/>
      <c r="H73" s="26"/>
      <c r="I73" s="27"/>
      <c r="J73" s="147"/>
      <c r="K73" s="27"/>
      <c r="L73" s="27"/>
      <c r="M73" s="27"/>
      <c r="N73" s="27"/>
      <c r="O73" s="27"/>
      <c r="P73" s="27"/>
      <c r="Q73" s="27"/>
    </row>
    <row r="74" spans="1:17" s="28" customFormat="1" ht="18" customHeight="1">
      <c r="A74" s="21"/>
      <c r="B74" s="22"/>
      <c r="C74" s="22"/>
      <c r="D74" s="350" t="s">
        <v>65</v>
      </c>
      <c r="E74" s="350"/>
      <c r="F74" s="24"/>
      <c r="G74" s="25"/>
      <c r="H74" s="26"/>
      <c r="I74" s="27"/>
      <c r="J74" s="147"/>
      <c r="K74" s="27"/>
      <c r="L74" s="27"/>
      <c r="M74" s="27"/>
      <c r="N74" s="27"/>
      <c r="O74" s="27"/>
      <c r="P74" s="27"/>
      <c r="Q74" s="27"/>
    </row>
    <row r="75" spans="1:17" s="28" customFormat="1" ht="15.75" customHeight="1">
      <c r="A75" s="21"/>
      <c r="B75" s="22"/>
      <c r="C75" s="22"/>
      <c r="D75" s="350" t="s">
        <v>66</v>
      </c>
      <c r="E75" s="350"/>
      <c r="F75" s="24"/>
      <c r="G75" s="25"/>
      <c r="H75" s="26"/>
      <c r="I75" s="27"/>
      <c r="J75" s="147"/>
      <c r="K75" s="27"/>
      <c r="L75" s="27"/>
      <c r="M75" s="27"/>
      <c r="N75" s="27"/>
      <c r="O75" s="27"/>
      <c r="P75" s="27"/>
      <c r="Q75" s="27"/>
    </row>
    <row r="76" spans="1:17" s="28" customFormat="1" ht="15" customHeight="1">
      <c r="A76" s="21"/>
      <c r="B76" s="22"/>
      <c r="C76" s="22"/>
      <c r="D76" s="350" t="s">
        <v>67</v>
      </c>
      <c r="E76" s="350"/>
      <c r="F76" s="24"/>
      <c r="G76" s="25"/>
      <c r="H76" s="26"/>
      <c r="I76" s="27"/>
      <c r="J76" s="147"/>
      <c r="K76" s="27"/>
      <c r="L76" s="27"/>
      <c r="M76" s="27"/>
      <c r="N76" s="27"/>
      <c r="O76" s="27"/>
      <c r="P76" s="27"/>
      <c r="Q76" s="27"/>
    </row>
    <row r="77" spans="1:17" s="28" customFormat="1" ht="15" customHeight="1">
      <c r="A77" s="21"/>
      <c r="B77" s="22"/>
      <c r="C77" s="22"/>
      <c r="D77" s="350" t="s">
        <v>68</v>
      </c>
      <c r="E77" s="350"/>
      <c r="F77" s="24"/>
      <c r="G77" s="25"/>
      <c r="H77" s="26"/>
      <c r="I77" s="27"/>
      <c r="J77" s="147"/>
      <c r="K77" s="27"/>
      <c r="L77" s="27"/>
      <c r="M77" s="27"/>
      <c r="N77" s="27"/>
      <c r="O77" s="27"/>
      <c r="P77" s="27"/>
      <c r="Q77" s="27"/>
    </row>
    <row r="78" spans="1:17" s="28" customFormat="1" ht="30.75" customHeight="1">
      <c r="A78" s="21"/>
      <c r="B78" s="22"/>
      <c r="C78" s="22"/>
      <c r="D78" s="350" t="s">
        <v>69</v>
      </c>
      <c r="E78" s="350"/>
      <c r="F78" s="24"/>
      <c r="G78" s="25"/>
      <c r="H78" s="26"/>
      <c r="I78" s="27"/>
      <c r="J78" s="147"/>
      <c r="K78" s="27"/>
      <c r="L78" s="27"/>
      <c r="M78" s="27"/>
      <c r="N78" s="27"/>
      <c r="O78" s="27"/>
      <c r="P78" s="27"/>
      <c r="Q78" s="27"/>
    </row>
    <row r="79" spans="1:17" s="28" customFormat="1">
      <c r="A79" s="21"/>
      <c r="B79" s="22"/>
      <c r="C79" s="22"/>
      <c r="D79" s="23" t="s">
        <v>70</v>
      </c>
      <c r="E79" s="23"/>
      <c r="F79" s="24"/>
      <c r="G79" s="25"/>
      <c r="H79" s="26"/>
      <c r="I79" s="27"/>
      <c r="J79" s="147"/>
      <c r="K79" s="27"/>
      <c r="L79" s="27"/>
      <c r="M79" s="27"/>
      <c r="N79" s="27"/>
      <c r="O79" s="27"/>
      <c r="P79" s="27"/>
      <c r="Q79" s="27"/>
    </row>
    <row r="80" spans="1:17" s="28" customFormat="1">
      <c r="A80" s="21"/>
      <c r="B80" s="22"/>
      <c r="C80" s="22"/>
      <c r="D80" s="23" t="s">
        <v>71</v>
      </c>
      <c r="E80" s="23"/>
      <c r="F80" s="24"/>
      <c r="G80" s="25"/>
      <c r="H80" s="26"/>
      <c r="I80" s="27"/>
      <c r="J80" s="147"/>
      <c r="K80" s="27"/>
      <c r="L80" s="27"/>
      <c r="M80" s="27"/>
      <c r="N80" s="27"/>
      <c r="O80" s="27"/>
      <c r="P80" s="27"/>
      <c r="Q80" s="27"/>
    </row>
    <row r="81" spans="1:17" s="28" customFormat="1">
      <c r="A81" s="21"/>
      <c r="B81" s="22"/>
      <c r="C81" s="22"/>
      <c r="D81" s="23" t="s">
        <v>72</v>
      </c>
      <c r="E81" s="23"/>
      <c r="F81" s="24"/>
      <c r="G81" s="25"/>
      <c r="H81" s="26"/>
      <c r="I81" s="27"/>
      <c r="J81" s="147"/>
      <c r="K81" s="27"/>
      <c r="L81" s="27"/>
      <c r="M81" s="27"/>
      <c r="N81" s="27"/>
      <c r="O81" s="27"/>
      <c r="P81" s="27"/>
      <c r="Q81" s="27"/>
    </row>
    <row r="82" spans="1:17" s="28" customFormat="1">
      <c r="A82" s="21"/>
      <c r="B82" s="22"/>
      <c r="C82" s="22"/>
      <c r="D82" s="23" t="s">
        <v>73</v>
      </c>
      <c r="E82" s="23"/>
      <c r="F82" s="24"/>
      <c r="G82" s="25"/>
      <c r="H82" s="26"/>
      <c r="I82" s="27"/>
      <c r="J82" s="147"/>
      <c r="K82" s="27"/>
      <c r="L82" s="27"/>
      <c r="M82" s="27"/>
      <c r="N82" s="27"/>
      <c r="O82" s="27"/>
      <c r="P82" s="27"/>
      <c r="Q82" s="27"/>
    </row>
    <row r="83" spans="1:17" s="28" customFormat="1">
      <c r="A83" s="21"/>
      <c r="B83" s="22"/>
      <c r="C83" s="22"/>
      <c r="D83" s="23" t="s">
        <v>74</v>
      </c>
      <c r="E83" s="23"/>
      <c r="F83" s="24"/>
      <c r="G83" s="25"/>
      <c r="H83" s="26"/>
      <c r="I83" s="27"/>
      <c r="J83" s="147"/>
      <c r="K83" s="27"/>
      <c r="L83" s="27"/>
      <c r="M83" s="27"/>
      <c r="N83" s="27"/>
      <c r="O83" s="27"/>
      <c r="P83" s="27"/>
      <c r="Q83" s="27"/>
    </row>
    <row r="84" spans="1:17" s="28" customFormat="1">
      <c r="A84" s="21"/>
      <c r="B84" s="22"/>
      <c r="C84" s="22"/>
      <c r="D84" s="23" t="s">
        <v>75</v>
      </c>
      <c r="E84" s="23"/>
      <c r="F84" s="24"/>
      <c r="G84" s="25"/>
      <c r="H84" s="26"/>
      <c r="I84" s="27"/>
      <c r="J84" s="147"/>
      <c r="K84" s="27"/>
      <c r="L84" s="27"/>
      <c r="M84" s="27"/>
      <c r="N84" s="27"/>
      <c r="O84" s="27"/>
      <c r="P84" s="27"/>
      <c r="Q84" s="27"/>
    </row>
    <row r="85" spans="1:17" s="28" customFormat="1">
      <c r="A85" s="21"/>
      <c r="B85" s="22"/>
      <c r="C85" s="22"/>
      <c r="D85" s="350" t="s">
        <v>76</v>
      </c>
      <c r="E85" s="350"/>
      <c r="F85" s="24"/>
      <c r="G85" s="25"/>
      <c r="H85" s="26"/>
      <c r="I85" s="27"/>
      <c r="J85" s="147"/>
      <c r="K85" s="27"/>
      <c r="L85" s="27"/>
      <c r="M85" s="27"/>
      <c r="N85" s="27"/>
      <c r="O85" s="27"/>
      <c r="P85" s="27"/>
      <c r="Q85" s="27"/>
    </row>
    <row r="86" spans="1:17" s="28" customFormat="1">
      <c r="A86" s="21"/>
      <c r="B86" s="22"/>
      <c r="C86" s="22"/>
      <c r="D86" s="351" t="s">
        <v>77</v>
      </c>
      <c r="E86" s="351"/>
      <c r="F86" s="24"/>
      <c r="G86" s="25"/>
      <c r="H86" s="26"/>
      <c r="I86" s="27"/>
      <c r="J86" s="147"/>
      <c r="K86" s="27"/>
      <c r="L86" s="27"/>
      <c r="M86" s="27"/>
      <c r="N86" s="27"/>
      <c r="O86" s="27"/>
      <c r="P86" s="27"/>
      <c r="Q86" s="27"/>
    </row>
    <row r="87" spans="1:17" s="28" customFormat="1">
      <c r="A87" s="21"/>
      <c r="B87" s="22"/>
      <c r="C87" s="22"/>
      <c r="D87" s="23" t="s">
        <v>78</v>
      </c>
      <c r="E87" s="23"/>
      <c r="F87" s="24"/>
      <c r="G87" s="25"/>
      <c r="H87" s="26"/>
      <c r="I87" s="27"/>
      <c r="J87" s="147"/>
      <c r="K87" s="27"/>
      <c r="L87" s="27"/>
      <c r="M87" s="27"/>
      <c r="N87" s="27"/>
      <c r="O87" s="27"/>
      <c r="P87" s="27"/>
      <c r="Q87" s="27"/>
    </row>
    <row r="88" spans="1:17" s="28" customFormat="1">
      <c r="A88" s="21"/>
      <c r="B88" s="22"/>
      <c r="C88" s="22"/>
      <c r="D88" s="23" t="s">
        <v>79</v>
      </c>
      <c r="E88" s="23"/>
      <c r="F88" s="24"/>
      <c r="G88" s="25"/>
      <c r="H88" s="26"/>
      <c r="I88" s="27"/>
      <c r="J88" s="147"/>
      <c r="K88" s="27"/>
      <c r="L88" s="27"/>
      <c r="M88" s="27"/>
      <c r="N88" s="27"/>
      <c r="O88" s="27"/>
      <c r="P88" s="27"/>
      <c r="Q88" s="27"/>
    </row>
    <row r="89" spans="1:17" s="28" customFormat="1" ht="45.75" customHeight="1">
      <c r="A89" s="21"/>
      <c r="B89" s="22"/>
      <c r="C89" s="22"/>
      <c r="D89" s="350" t="s">
        <v>80</v>
      </c>
      <c r="E89" s="350"/>
      <c r="F89" s="350"/>
      <c r="G89" s="350"/>
      <c r="H89" s="350"/>
      <c r="I89" s="27"/>
      <c r="J89" s="147"/>
      <c r="K89" s="27"/>
      <c r="L89" s="27"/>
      <c r="M89" s="27"/>
      <c r="N89" s="27"/>
      <c r="O89" s="27"/>
      <c r="P89" s="27"/>
      <c r="Q89" s="27"/>
    </row>
    <row r="90" spans="1:17" s="28" customFormat="1">
      <c r="A90" s="21"/>
      <c r="B90" s="22"/>
      <c r="C90" s="22"/>
      <c r="D90" s="23" t="s">
        <v>81</v>
      </c>
      <c r="E90" s="23"/>
      <c r="F90" s="24"/>
      <c r="G90" s="25"/>
      <c r="H90" s="26"/>
      <c r="I90" s="27"/>
      <c r="J90" s="147"/>
      <c r="K90" s="27"/>
      <c r="L90" s="27"/>
      <c r="M90" s="27"/>
      <c r="N90" s="27"/>
      <c r="O90" s="27"/>
      <c r="P90" s="27"/>
      <c r="Q90" s="27"/>
    </row>
    <row r="91" spans="1:17" s="28" customFormat="1" ht="30" customHeight="1">
      <c r="A91" s="21"/>
      <c r="B91" s="22"/>
      <c r="C91" s="22"/>
      <c r="D91" s="350" t="s">
        <v>82</v>
      </c>
      <c r="E91" s="350"/>
      <c r="F91" s="350"/>
      <c r="G91" s="350"/>
      <c r="H91" s="350"/>
      <c r="I91" s="27"/>
      <c r="J91" s="147"/>
      <c r="K91" s="27"/>
      <c r="L91" s="27"/>
      <c r="M91" s="27"/>
      <c r="N91" s="27"/>
      <c r="O91" s="27"/>
      <c r="P91" s="27"/>
      <c r="Q91" s="27"/>
    </row>
    <row r="92" spans="1:17" s="28" customFormat="1" ht="33" customHeight="1">
      <c r="A92" s="21"/>
      <c r="B92" s="22"/>
      <c r="C92" s="22"/>
      <c r="D92" s="350" t="s">
        <v>83</v>
      </c>
      <c r="E92" s="350"/>
      <c r="F92" s="350"/>
      <c r="G92" s="25"/>
      <c r="H92" s="26"/>
      <c r="I92" s="27"/>
      <c r="J92" s="147"/>
      <c r="K92" s="27"/>
      <c r="L92" s="27"/>
      <c r="M92" s="27"/>
      <c r="N92" s="27"/>
      <c r="O92" s="27"/>
      <c r="P92" s="27"/>
      <c r="Q92" s="27"/>
    </row>
    <row r="93" spans="1:17" s="28" customFormat="1" ht="16.5" customHeight="1">
      <c r="A93" s="21"/>
      <c r="B93" s="22"/>
      <c r="C93" s="22"/>
      <c r="D93" s="350" t="s">
        <v>84</v>
      </c>
      <c r="E93" s="350"/>
      <c r="F93" s="350"/>
      <c r="G93" s="25"/>
      <c r="H93" s="26"/>
      <c r="I93" s="27"/>
      <c r="J93" s="147"/>
      <c r="K93" s="27"/>
      <c r="L93" s="27"/>
      <c r="M93" s="27"/>
      <c r="N93" s="27"/>
      <c r="O93" s="27"/>
      <c r="P93" s="27"/>
      <c r="Q93" s="27"/>
    </row>
    <row r="94" spans="1:17" s="28" customFormat="1" ht="17.25" customHeight="1">
      <c r="A94" s="21"/>
      <c r="B94" s="22"/>
      <c r="C94" s="22"/>
      <c r="D94" s="350" t="s">
        <v>85</v>
      </c>
      <c r="E94" s="350"/>
      <c r="F94" s="24"/>
      <c r="G94" s="25"/>
      <c r="H94" s="26"/>
      <c r="I94" s="27"/>
      <c r="J94" s="147"/>
      <c r="K94" s="27"/>
      <c r="L94" s="27"/>
      <c r="M94" s="27"/>
      <c r="N94" s="27"/>
      <c r="O94" s="27"/>
      <c r="P94" s="27"/>
      <c r="Q94" s="27"/>
    </row>
    <row r="95" spans="1:17" s="28" customFormat="1">
      <c r="A95" s="21"/>
      <c r="B95" s="22"/>
      <c r="C95" s="22"/>
      <c r="D95" s="23" t="s">
        <v>86</v>
      </c>
      <c r="E95" s="23"/>
      <c r="F95" s="24"/>
      <c r="G95" s="25"/>
      <c r="H95" s="26"/>
      <c r="I95" s="27"/>
      <c r="J95" s="147"/>
      <c r="K95" s="27"/>
      <c r="L95" s="27"/>
      <c r="M95" s="27"/>
      <c r="N95" s="27"/>
      <c r="O95" s="27"/>
      <c r="P95" s="27"/>
      <c r="Q95" s="27"/>
    </row>
    <row r="96" spans="1:17" s="28" customFormat="1">
      <c r="A96" s="21"/>
      <c r="B96" s="22"/>
      <c r="C96" s="22"/>
      <c r="D96" s="23" t="s">
        <v>87</v>
      </c>
      <c r="E96" s="23"/>
      <c r="F96" s="24"/>
      <c r="G96" s="25"/>
      <c r="H96" s="26"/>
      <c r="I96" s="27"/>
      <c r="J96" s="147"/>
      <c r="K96" s="27"/>
      <c r="L96" s="27"/>
      <c r="M96" s="27"/>
      <c r="N96" s="27"/>
      <c r="O96" s="27"/>
      <c r="P96" s="27"/>
      <c r="Q96" s="27"/>
    </row>
    <row r="97" spans="1:17" s="28" customFormat="1">
      <c r="A97" s="21"/>
      <c r="B97" s="22"/>
      <c r="C97" s="22"/>
      <c r="D97" s="23" t="s">
        <v>88</v>
      </c>
      <c r="E97" s="23"/>
      <c r="F97" s="24"/>
      <c r="G97" s="25"/>
      <c r="H97" s="26"/>
      <c r="I97" s="27"/>
      <c r="J97" s="147"/>
      <c r="K97" s="27"/>
      <c r="L97" s="27"/>
      <c r="M97" s="27"/>
      <c r="N97" s="27"/>
      <c r="O97" s="27"/>
      <c r="P97" s="27"/>
      <c r="Q97" s="27"/>
    </row>
    <row r="98" spans="1:17" s="28" customFormat="1" ht="16.5" customHeight="1">
      <c r="A98" s="21"/>
      <c r="B98" s="22"/>
      <c r="C98" s="22"/>
      <c r="D98" s="350" t="s">
        <v>89</v>
      </c>
      <c r="E98" s="350"/>
      <c r="F98" s="350"/>
      <c r="G98" s="25"/>
      <c r="H98" s="26"/>
      <c r="I98" s="27"/>
      <c r="J98" s="147"/>
      <c r="K98" s="27"/>
      <c r="L98" s="27"/>
      <c r="M98" s="27"/>
      <c r="N98" s="27"/>
      <c r="O98" s="27"/>
      <c r="P98" s="27"/>
      <c r="Q98" s="27"/>
    </row>
    <row r="99" spans="1:17" s="28" customFormat="1" ht="16.5" customHeight="1">
      <c r="A99" s="21"/>
      <c r="B99" s="22"/>
      <c r="C99" s="22"/>
      <c r="D99" s="350" t="s">
        <v>90</v>
      </c>
      <c r="E99" s="350"/>
      <c r="F99" s="350"/>
      <c r="G99" s="25"/>
      <c r="H99" s="26"/>
      <c r="I99" s="27"/>
      <c r="J99" s="147"/>
      <c r="K99" s="27"/>
      <c r="L99" s="27"/>
      <c r="M99" s="27"/>
      <c r="N99" s="27"/>
      <c r="O99" s="27"/>
      <c r="P99" s="27"/>
      <c r="Q99" s="27"/>
    </row>
    <row r="100" spans="1:17" s="28" customFormat="1" ht="15.75" customHeight="1">
      <c r="A100" s="21"/>
      <c r="B100" s="22"/>
      <c r="C100" s="22"/>
      <c r="D100" s="350" t="s">
        <v>91</v>
      </c>
      <c r="E100" s="350"/>
      <c r="F100" s="350"/>
      <c r="G100" s="25"/>
      <c r="H100" s="26"/>
      <c r="I100" s="27"/>
      <c r="J100" s="147"/>
      <c r="K100" s="27"/>
      <c r="L100" s="27"/>
      <c r="M100" s="27"/>
      <c r="N100" s="27"/>
      <c r="O100" s="27"/>
      <c r="P100" s="27"/>
      <c r="Q100" s="27"/>
    </row>
    <row r="101" spans="1:17" s="28" customFormat="1" ht="30.75" customHeight="1">
      <c r="A101" s="21"/>
      <c r="B101" s="22"/>
      <c r="C101" s="22"/>
      <c r="D101" s="350" t="s">
        <v>92</v>
      </c>
      <c r="E101" s="350"/>
      <c r="F101" s="350"/>
      <c r="G101" s="25"/>
      <c r="H101" s="26"/>
      <c r="I101" s="27"/>
      <c r="J101" s="147"/>
      <c r="K101" s="27"/>
      <c r="L101" s="27"/>
      <c r="M101" s="27"/>
      <c r="N101" s="27"/>
      <c r="O101" s="27"/>
      <c r="P101" s="27"/>
      <c r="Q101" s="27"/>
    </row>
    <row r="102" spans="1:17" s="28" customFormat="1">
      <c r="A102" s="21"/>
      <c r="B102" s="22"/>
      <c r="C102" s="22"/>
      <c r="D102" s="23" t="s">
        <v>93</v>
      </c>
      <c r="E102" s="23"/>
      <c r="F102" s="24"/>
      <c r="G102" s="25"/>
      <c r="H102" s="26"/>
      <c r="I102" s="27"/>
      <c r="J102" s="147"/>
      <c r="K102" s="27"/>
      <c r="L102" s="27"/>
      <c r="M102" s="27"/>
      <c r="N102" s="27"/>
      <c r="O102" s="27"/>
      <c r="P102" s="27"/>
      <c r="Q102" s="27"/>
    </row>
    <row r="103" spans="1:17" s="28" customFormat="1" ht="14.25" customHeight="1">
      <c r="A103" s="21"/>
      <c r="B103" s="22"/>
      <c r="C103" s="22"/>
      <c r="D103" s="350" t="s">
        <v>94</v>
      </c>
      <c r="E103" s="350"/>
      <c r="F103" s="350"/>
      <c r="G103" s="25"/>
      <c r="H103" s="26"/>
      <c r="I103" s="27"/>
      <c r="J103" s="147"/>
      <c r="K103" s="27"/>
      <c r="L103" s="27"/>
      <c r="M103" s="27"/>
      <c r="N103" s="27"/>
      <c r="O103" s="27"/>
      <c r="P103" s="27"/>
      <c r="Q103" s="27"/>
    </row>
    <row r="104" spans="1:17" s="28" customFormat="1" ht="28.5">
      <c r="A104" s="21"/>
      <c r="B104" s="22"/>
      <c r="C104" s="22"/>
      <c r="D104" s="23" t="s">
        <v>95</v>
      </c>
      <c r="E104" s="23"/>
      <c r="F104" s="24"/>
      <c r="G104" s="25"/>
      <c r="H104" s="26"/>
      <c r="I104" s="27"/>
      <c r="J104" s="147"/>
      <c r="K104" s="27"/>
      <c r="L104" s="27"/>
      <c r="M104" s="27"/>
      <c r="N104" s="27"/>
      <c r="O104" s="27"/>
      <c r="P104" s="27"/>
      <c r="Q104" s="27"/>
    </row>
    <row r="105" spans="1:17" s="28" customFormat="1" ht="30" customHeight="1">
      <c r="A105" s="21"/>
      <c r="B105" s="22"/>
      <c r="C105" s="22"/>
      <c r="D105" s="350" t="s">
        <v>96</v>
      </c>
      <c r="E105" s="350"/>
      <c r="F105" s="350"/>
      <c r="G105" s="25"/>
      <c r="H105" s="26"/>
      <c r="I105" s="27"/>
      <c r="J105" s="147"/>
      <c r="K105" s="27"/>
      <c r="L105" s="27"/>
      <c r="M105" s="27"/>
      <c r="N105" s="27"/>
      <c r="O105" s="27"/>
      <c r="P105" s="27"/>
      <c r="Q105" s="27"/>
    </row>
    <row r="106" spans="1:17" s="28" customFormat="1">
      <c r="A106" s="21"/>
      <c r="B106" s="22"/>
      <c r="C106" s="22"/>
      <c r="D106" s="23" t="s">
        <v>97</v>
      </c>
      <c r="E106" s="23"/>
      <c r="F106" s="24"/>
      <c r="G106" s="25"/>
      <c r="H106" s="26"/>
      <c r="I106" s="27"/>
      <c r="J106" s="147"/>
      <c r="K106" s="27"/>
      <c r="L106" s="27"/>
      <c r="M106" s="27"/>
      <c r="N106" s="27"/>
      <c r="O106" s="27"/>
      <c r="P106" s="27"/>
      <c r="Q106" s="27"/>
    </row>
    <row r="107" spans="1:17" s="28" customFormat="1">
      <c r="A107" s="21"/>
      <c r="B107" s="22"/>
      <c r="C107" s="22"/>
      <c r="D107" s="23" t="s">
        <v>98</v>
      </c>
      <c r="E107" s="23"/>
      <c r="F107" s="24"/>
      <c r="G107" s="25"/>
      <c r="H107" s="26"/>
      <c r="I107" s="27"/>
      <c r="J107" s="147"/>
      <c r="K107" s="27"/>
      <c r="L107" s="27"/>
      <c r="M107" s="27"/>
      <c r="N107" s="27"/>
      <c r="O107" s="27"/>
      <c r="P107" s="27"/>
      <c r="Q107" s="27"/>
    </row>
    <row r="108" spans="1:17" s="28" customFormat="1">
      <c r="A108" s="21"/>
      <c r="B108" s="22"/>
      <c r="C108" s="22"/>
      <c r="D108" s="23" t="s">
        <v>99</v>
      </c>
      <c r="E108" s="23"/>
      <c r="F108" s="24"/>
      <c r="G108" s="25"/>
      <c r="H108" s="26"/>
      <c r="I108" s="27"/>
      <c r="J108" s="147"/>
      <c r="K108" s="27"/>
      <c r="L108" s="27"/>
      <c r="M108" s="27"/>
      <c r="N108" s="27"/>
      <c r="O108" s="27"/>
      <c r="P108" s="27"/>
      <c r="Q108" s="27"/>
    </row>
    <row r="109" spans="1:17" s="28" customFormat="1" ht="58.5" customHeight="1">
      <c r="A109" s="21"/>
      <c r="B109" s="22"/>
      <c r="C109" s="22"/>
      <c r="D109" s="350" t="s">
        <v>100</v>
      </c>
      <c r="E109" s="350"/>
      <c r="F109" s="350"/>
      <c r="G109" s="350"/>
      <c r="H109" s="350"/>
      <c r="I109" s="27"/>
      <c r="J109" s="147"/>
      <c r="K109" s="27"/>
      <c r="L109" s="27"/>
      <c r="M109" s="27"/>
      <c r="N109" s="27"/>
      <c r="O109" s="27"/>
      <c r="P109" s="27"/>
      <c r="Q109" s="27"/>
    </row>
    <row r="110" spans="1:17" s="28" customFormat="1" ht="27.75" customHeight="1">
      <c r="A110" s="21"/>
      <c r="B110" s="22"/>
      <c r="C110" s="22"/>
      <c r="D110" s="350" t="s">
        <v>101</v>
      </c>
      <c r="E110" s="350"/>
      <c r="F110" s="350"/>
      <c r="G110" s="25"/>
      <c r="H110" s="26"/>
      <c r="I110" s="27"/>
      <c r="J110" s="147"/>
      <c r="K110" s="27"/>
      <c r="L110" s="27"/>
      <c r="M110" s="27"/>
      <c r="N110" s="27"/>
      <c r="O110" s="27"/>
      <c r="P110" s="27"/>
      <c r="Q110" s="27"/>
    </row>
    <row r="111" spans="1:17" s="28" customFormat="1">
      <c r="A111" s="21"/>
      <c r="B111" s="22"/>
      <c r="C111" s="22"/>
      <c r="D111" s="23" t="s">
        <v>102</v>
      </c>
      <c r="E111" s="23"/>
      <c r="F111" s="24"/>
      <c r="G111" s="25"/>
      <c r="H111" s="26"/>
      <c r="I111" s="27"/>
      <c r="J111" s="147"/>
      <c r="K111" s="27"/>
      <c r="L111" s="27"/>
      <c r="M111" s="27"/>
      <c r="N111" s="27"/>
      <c r="O111" s="27"/>
      <c r="P111" s="27"/>
      <c r="Q111" s="27"/>
    </row>
    <row r="112" spans="1:17" s="35" customFormat="1">
      <c r="A112" s="29"/>
      <c r="B112" s="22"/>
      <c r="C112" s="22"/>
      <c r="D112" s="80"/>
      <c r="E112" s="80"/>
      <c r="F112" s="81"/>
      <c r="G112" s="82"/>
      <c r="H112" s="83"/>
      <c r="I112" s="57"/>
      <c r="J112" s="147"/>
      <c r="K112" s="57"/>
      <c r="L112" s="57"/>
      <c r="M112" s="57"/>
      <c r="N112" s="57"/>
      <c r="O112" s="57"/>
      <c r="P112" s="57"/>
      <c r="Q112" s="57"/>
    </row>
    <row r="113" spans="1:258" s="28" customFormat="1">
      <c r="A113" s="84" t="s">
        <v>6</v>
      </c>
      <c r="B113" s="85"/>
      <c r="C113" s="85"/>
      <c r="D113" s="86" t="s">
        <v>7</v>
      </c>
      <c r="E113" s="86"/>
      <c r="F113" s="87"/>
      <c r="G113" s="88"/>
      <c r="H113" s="89"/>
      <c r="I113" s="90"/>
      <c r="J113" s="147"/>
      <c r="K113" s="27"/>
      <c r="L113" s="27"/>
      <c r="M113" s="27"/>
      <c r="N113" s="27"/>
      <c r="O113" s="27"/>
      <c r="P113" s="27"/>
      <c r="Q113" s="27"/>
    </row>
    <row r="114" spans="1:258" s="28" customFormat="1">
      <c r="A114" s="21"/>
      <c r="B114" s="91"/>
      <c r="C114" s="91"/>
      <c r="D114" s="92"/>
      <c r="E114" s="92"/>
      <c r="F114" s="93"/>
      <c r="G114" s="94"/>
      <c r="H114" s="95"/>
      <c r="I114" s="96"/>
      <c r="J114" s="147"/>
      <c r="K114" s="27"/>
      <c r="L114" s="27"/>
      <c r="M114" s="27"/>
      <c r="N114" s="27"/>
      <c r="O114" s="27"/>
      <c r="P114" s="27"/>
      <c r="Q114" s="27"/>
    </row>
    <row r="115" spans="1:258" s="25" customFormat="1" ht="28.5">
      <c r="A115" s="21"/>
      <c r="B115" s="97" t="s">
        <v>103</v>
      </c>
      <c r="C115" s="97"/>
      <c r="D115" s="98" t="s">
        <v>104</v>
      </c>
      <c r="E115" s="98"/>
      <c r="F115" s="99" t="s">
        <v>105</v>
      </c>
      <c r="G115" s="100" t="s">
        <v>106</v>
      </c>
      <c r="H115" s="101" t="s">
        <v>107</v>
      </c>
      <c r="I115" s="102" t="s">
        <v>108</v>
      </c>
      <c r="J115" s="147"/>
      <c r="K115" s="264"/>
      <c r="L115" s="264"/>
      <c r="M115" s="264"/>
      <c r="N115" s="264"/>
      <c r="O115" s="264"/>
      <c r="P115" s="264"/>
      <c r="Q115" s="264"/>
    </row>
    <row r="116" spans="1:258" s="25" customFormat="1" ht="11.45" customHeight="1">
      <c r="A116" s="21"/>
      <c r="B116" s="103"/>
      <c r="C116" s="103"/>
      <c r="D116" s="104"/>
      <c r="E116" s="104"/>
      <c r="F116" s="105"/>
      <c r="G116" s="106"/>
      <c r="H116" s="107"/>
      <c r="I116" s="108"/>
      <c r="J116" s="147"/>
      <c r="K116" s="264"/>
      <c r="L116" s="264"/>
      <c r="M116" s="264"/>
      <c r="N116" s="264"/>
      <c r="O116" s="264"/>
      <c r="P116" s="264"/>
      <c r="Q116" s="264"/>
    </row>
    <row r="117" spans="1:258" s="28" customFormat="1">
      <c r="A117" s="21"/>
      <c r="B117" s="109"/>
      <c r="C117" s="109"/>
      <c r="D117" s="23"/>
      <c r="E117" s="23"/>
      <c r="F117" s="24"/>
      <c r="G117" s="25"/>
      <c r="H117" s="1"/>
      <c r="I117" s="27"/>
      <c r="J117" s="147"/>
      <c r="K117" s="27"/>
      <c r="L117" s="27"/>
      <c r="M117" s="27"/>
      <c r="N117" s="27"/>
      <c r="O117" s="27"/>
      <c r="P117" s="27"/>
      <c r="Q117" s="27"/>
    </row>
    <row r="118" spans="1:258" s="28" customFormat="1">
      <c r="A118" s="21"/>
      <c r="B118" s="110"/>
      <c r="C118" s="110"/>
      <c r="D118" s="111" t="s">
        <v>109</v>
      </c>
      <c r="E118" s="111"/>
      <c r="F118" s="112"/>
      <c r="G118" s="113"/>
      <c r="H118" s="1"/>
      <c r="I118" s="27"/>
      <c r="J118" s="235"/>
      <c r="K118" s="27"/>
      <c r="L118" s="27"/>
      <c r="M118" s="27"/>
      <c r="N118" s="27"/>
      <c r="O118" s="27"/>
      <c r="P118" s="27"/>
      <c r="Q118" s="27"/>
    </row>
    <row r="119" spans="1:258" s="28" customFormat="1" ht="28.5">
      <c r="A119" s="21"/>
      <c r="B119" s="22" t="s">
        <v>110</v>
      </c>
      <c r="C119" s="22"/>
      <c r="D119" s="212" t="s">
        <v>111</v>
      </c>
      <c r="E119" s="212"/>
      <c r="F119" s="81"/>
      <c r="G119" s="115"/>
      <c r="H119" s="2"/>
      <c r="I119" s="116"/>
      <c r="J119" s="147"/>
      <c r="K119" s="27"/>
      <c r="L119" s="27"/>
      <c r="M119" s="27"/>
      <c r="N119" s="27"/>
      <c r="O119" s="27"/>
      <c r="P119" s="27"/>
      <c r="Q119" s="27"/>
    </row>
    <row r="120" spans="1:258" s="28" customFormat="1" ht="42.75">
      <c r="A120" s="21"/>
      <c r="B120" s="22" t="s">
        <v>110</v>
      </c>
      <c r="C120" s="22"/>
      <c r="D120" s="212" t="s">
        <v>112</v>
      </c>
      <c r="E120" s="212"/>
      <c r="F120" s="81"/>
      <c r="G120" s="115"/>
      <c r="H120" s="2"/>
      <c r="I120" s="116"/>
      <c r="J120" s="235"/>
      <c r="K120" s="27"/>
      <c r="L120" s="27"/>
      <c r="M120" s="27"/>
      <c r="N120" s="27"/>
      <c r="O120" s="27"/>
      <c r="P120" s="27"/>
      <c r="Q120" s="27"/>
    </row>
    <row r="121" spans="1:258" s="28" customFormat="1" ht="42.75">
      <c r="A121" s="21"/>
      <c r="B121" s="22" t="s">
        <v>110</v>
      </c>
      <c r="C121" s="22"/>
      <c r="D121" s="212" t="s">
        <v>113</v>
      </c>
      <c r="E121" s="212"/>
      <c r="F121" s="81"/>
      <c r="G121" s="115"/>
      <c r="H121" s="1"/>
      <c r="I121" s="27"/>
      <c r="J121" s="147"/>
      <c r="K121" s="27"/>
      <c r="L121" s="27"/>
      <c r="M121" s="27"/>
      <c r="N121" s="27"/>
      <c r="O121" s="27"/>
      <c r="P121" s="27"/>
      <c r="Q121" s="27"/>
    </row>
    <row r="122" spans="1:258" s="28" customFormat="1" ht="96" customHeight="1">
      <c r="A122" s="21"/>
      <c r="B122" s="117" t="s">
        <v>114</v>
      </c>
      <c r="C122" s="117"/>
      <c r="D122" s="212" t="s">
        <v>115</v>
      </c>
      <c r="E122" s="212"/>
      <c r="F122" s="81"/>
      <c r="G122" s="115"/>
      <c r="H122" s="1"/>
      <c r="I122" s="27"/>
      <c r="J122" s="147"/>
      <c r="K122" s="27"/>
      <c r="L122" s="27"/>
      <c r="M122" s="27"/>
      <c r="N122" s="27"/>
      <c r="O122" s="27"/>
      <c r="P122" s="27"/>
      <c r="Q122" s="27"/>
    </row>
    <row r="123" spans="1:258" ht="15.6" customHeight="1">
      <c r="D123" s="58"/>
      <c r="E123" s="58"/>
      <c r="G123" s="17"/>
      <c r="H123" s="175"/>
      <c r="I123" s="59"/>
      <c r="J123" s="147"/>
      <c r="K123" s="27"/>
      <c r="L123" s="27"/>
      <c r="M123" s="27"/>
      <c r="N123" s="27"/>
      <c r="O123" s="27"/>
      <c r="P123" s="27"/>
      <c r="Q123" s="27"/>
      <c r="R123" s="28"/>
      <c r="S123" s="28"/>
      <c r="T123" s="28"/>
      <c r="U123" s="28"/>
      <c r="V123" s="28"/>
      <c r="W123" s="28"/>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8"/>
      <c r="AT123" s="28"/>
      <c r="AU123" s="28"/>
      <c r="AV123" s="28"/>
      <c r="AW123" s="28"/>
      <c r="AX123" s="28"/>
      <c r="AY123" s="28"/>
      <c r="AZ123" s="28"/>
      <c r="BA123" s="28"/>
      <c r="BB123" s="28"/>
      <c r="BC123" s="28"/>
      <c r="BD123" s="28"/>
      <c r="BE123" s="28"/>
      <c r="BF123" s="28"/>
      <c r="BG123" s="28"/>
      <c r="BH123" s="28"/>
      <c r="BI123" s="28"/>
      <c r="BJ123" s="28"/>
      <c r="BK123" s="28"/>
      <c r="BL123" s="28"/>
      <c r="BM123" s="28"/>
      <c r="BN123" s="28"/>
      <c r="BO123" s="28"/>
      <c r="BP123" s="28"/>
      <c r="BQ123" s="28"/>
      <c r="BR123" s="28"/>
      <c r="BS123" s="28"/>
      <c r="BT123" s="28"/>
      <c r="BU123" s="28"/>
      <c r="BV123" s="28"/>
      <c r="BW123" s="28"/>
      <c r="BX123" s="28"/>
      <c r="BY123" s="28"/>
      <c r="BZ123" s="28"/>
      <c r="CA123" s="28"/>
      <c r="CB123" s="28"/>
      <c r="CC123" s="28"/>
      <c r="CD123" s="28"/>
      <c r="CE123" s="28"/>
      <c r="CF123" s="28"/>
      <c r="CG123" s="28"/>
      <c r="CH123" s="28"/>
      <c r="CI123" s="28"/>
      <c r="CJ123" s="28"/>
      <c r="CK123" s="28"/>
      <c r="CL123" s="28"/>
      <c r="CM123" s="28"/>
      <c r="CN123" s="28"/>
      <c r="CO123" s="28"/>
      <c r="CP123" s="28"/>
      <c r="CQ123" s="28"/>
      <c r="CR123" s="28"/>
      <c r="CS123" s="28"/>
      <c r="CT123" s="28"/>
      <c r="CU123" s="28"/>
      <c r="CV123" s="28"/>
      <c r="CW123" s="28"/>
      <c r="CX123" s="28"/>
      <c r="CY123" s="28"/>
      <c r="CZ123" s="28"/>
      <c r="DA123" s="28"/>
      <c r="DB123" s="28"/>
      <c r="DC123" s="28"/>
      <c r="DD123" s="28"/>
      <c r="DE123" s="28"/>
      <c r="DF123" s="28"/>
      <c r="DG123" s="28"/>
      <c r="DH123" s="28"/>
      <c r="DI123" s="28"/>
      <c r="DJ123" s="28"/>
      <c r="DK123" s="28"/>
      <c r="DL123" s="28"/>
      <c r="DM123" s="28"/>
      <c r="DN123" s="28"/>
      <c r="DO123" s="28"/>
      <c r="DP123" s="28"/>
      <c r="DQ123" s="28"/>
      <c r="DR123" s="28"/>
      <c r="DS123" s="28"/>
      <c r="DT123" s="28"/>
      <c r="DU123" s="28"/>
      <c r="DV123" s="28"/>
      <c r="DW123" s="28"/>
      <c r="DX123" s="28"/>
      <c r="DY123" s="28"/>
      <c r="DZ123" s="28"/>
      <c r="EA123" s="28"/>
      <c r="EB123" s="28"/>
      <c r="EC123" s="28"/>
      <c r="ED123" s="28"/>
      <c r="EE123" s="28"/>
      <c r="EF123" s="28"/>
      <c r="EG123" s="28"/>
      <c r="EH123" s="28"/>
      <c r="EI123" s="28"/>
      <c r="EJ123" s="28"/>
      <c r="EK123" s="28"/>
      <c r="EL123" s="28"/>
      <c r="EM123" s="28"/>
      <c r="EN123" s="28"/>
      <c r="EO123" s="28"/>
      <c r="EP123" s="28"/>
      <c r="EQ123" s="28"/>
      <c r="ER123" s="28"/>
      <c r="ES123" s="28"/>
      <c r="ET123" s="28"/>
      <c r="EU123" s="28"/>
      <c r="EV123" s="28"/>
      <c r="EW123" s="28"/>
      <c r="EX123" s="28"/>
      <c r="EY123" s="28"/>
      <c r="EZ123" s="28"/>
      <c r="FA123" s="28"/>
      <c r="FB123" s="28"/>
      <c r="FC123" s="28"/>
      <c r="FD123" s="28"/>
      <c r="FE123" s="28"/>
      <c r="FF123" s="28"/>
      <c r="FG123" s="28"/>
      <c r="FH123" s="28"/>
      <c r="FI123" s="28"/>
      <c r="FJ123" s="28"/>
      <c r="FK123" s="28"/>
      <c r="FL123" s="28"/>
      <c r="FM123" s="28"/>
      <c r="FN123" s="28"/>
      <c r="FO123" s="28"/>
      <c r="FP123" s="28"/>
      <c r="FQ123" s="28"/>
      <c r="FR123" s="28"/>
      <c r="FS123" s="28"/>
      <c r="FT123" s="28"/>
      <c r="FU123" s="28"/>
      <c r="FV123" s="28"/>
      <c r="FW123" s="28"/>
      <c r="FX123" s="28"/>
      <c r="FY123" s="28"/>
      <c r="FZ123" s="28"/>
      <c r="GA123" s="28"/>
      <c r="GB123" s="28"/>
      <c r="GC123" s="28"/>
      <c r="GD123" s="28"/>
      <c r="GE123" s="28"/>
      <c r="GF123" s="28"/>
      <c r="GG123" s="28"/>
      <c r="GH123" s="28"/>
      <c r="GI123" s="28"/>
      <c r="GJ123" s="28"/>
      <c r="GK123" s="28"/>
      <c r="GL123" s="28"/>
      <c r="GM123" s="28"/>
      <c r="GN123" s="28"/>
      <c r="GO123" s="28"/>
      <c r="GP123" s="28"/>
      <c r="GQ123" s="28"/>
      <c r="GR123" s="28"/>
      <c r="GS123" s="28"/>
      <c r="GT123" s="28"/>
      <c r="GU123" s="28"/>
      <c r="GV123" s="28"/>
      <c r="GW123" s="28"/>
      <c r="GX123" s="28"/>
      <c r="GY123" s="28"/>
      <c r="GZ123" s="28"/>
      <c r="HA123" s="28"/>
      <c r="HB123" s="28"/>
      <c r="HC123" s="28"/>
      <c r="HD123" s="28"/>
      <c r="HE123" s="28"/>
      <c r="HF123" s="28"/>
      <c r="HG123" s="28"/>
      <c r="HH123" s="28"/>
      <c r="HI123" s="28"/>
      <c r="HJ123" s="28"/>
      <c r="HK123" s="28"/>
      <c r="HL123" s="28"/>
      <c r="HM123" s="28"/>
      <c r="HN123" s="28"/>
      <c r="HO123" s="28"/>
      <c r="HP123" s="28"/>
      <c r="HQ123" s="28"/>
      <c r="HR123" s="28"/>
      <c r="HS123" s="28"/>
      <c r="HT123" s="28"/>
      <c r="HU123" s="28"/>
      <c r="HV123" s="28"/>
      <c r="HW123" s="28"/>
      <c r="HX123" s="28"/>
      <c r="HY123" s="28"/>
      <c r="HZ123" s="28"/>
      <c r="IA123" s="28"/>
      <c r="IB123" s="28"/>
      <c r="IC123" s="28"/>
      <c r="ID123" s="28"/>
      <c r="IE123" s="28"/>
      <c r="IF123" s="28"/>
      <c r="IG123" s="28"/>
      <c r="IH123" s="28"/>
      <c r="II123" s="28"/>
      <c r="IJ123" s="28"/>
      <c r="IK123" s="28"/>
      <c r="IL123" s="28"/>
      <c r="IM123" s="28"/>
      <c r="IN123" s="28"/>
      <c r="IO123" s="28"/>
      <c r="IP123" s="28"/>
      <c r="IQ123" s="28"/>
      <c r="IR123" s="28"/>
      <c r="IS123" s="28"/>
      <c r="IT123" s="28"/>
      <c r="IU123" s="28"/>
      <c r="IV123" s="28"/>
      <c r="IW123" s="28"/>
      <c r="IX123" s="28"/>
    </row>
    <row r="124" spans="1:258" s="28" customFormat="1">
      <c r="A124" s="21"/>
      <c r="B124" s="117"/>
      <c r="C124" s="117"/>
      <c r="D124" s="212"/>
      <c r="E124" s="212"/>
      <c r="F124" s="81"/>
      <c r="G124" s="115"/>
      <c r="H124" s="1"/>
      <c r="I124" s="27"/>
      <c r="J124" s="147"/>
      <c r="K124" s="27"/>
      <c r="L124" s="27"/>
      <c r="M124" s="27"/>
      <c r="N124" s="27"/>
      <c r="O124" s="27"/>
      <c r="P124" s="27"/>
      <c r="Q124" s="27"/>
    </row>
    <row r="125" spans="1:258" s="28" customFormat="1">
      <c r="A125" s="21"/>
      <c r="B125" s="118"/>
      <c r="C125" s="118"/>
      <c r="D125" s="119" t="s">
        <v>116</v>
      </c>
      <c r="E125" s="119"/>
      <c r="F125" s="38"/>
      <c r="G125" s="120"/>
      <c r="H125" s="3"/>
      <c r="I125" s="122"/>
      <c r="J125" s="147"/>
      <c r="K125" s="27"/>
      <c r="L125" s="27"/>
      <c r="M125" s="27"/>
      <c r="N125" s="27"/>
      <c r="O125" s="27"/>
      <c r="P125" s="27"/>
      <c r="Q125" s="27"/>
    </row>
    <row r="126" spans="1:258" s="28" customFormat="1">
      <c r="A126" s="21"/>
      <c r="B126" s="109"/>
      <c r="C126" s="109"/>
      <c r="D126" s="123"/>
      <c r="E126" s="123"/>
      <c r="F126" s="124"/>
      <c r="G126" s="125"/>
      <c r="H126" s="1"/>
      <c r="I126" s="27"/>
      <c r="J126" s="147"/>
      <c r="K126" s="27"/>
      <c r="L126" s="27"/>
      <c r="M126" s="27"/>
      <c r="N126" s="27"/>
      <c r="O126" s="27"/>
      <c r="P126" s="27"/>
      <c r="Q126" s="27"/>
    </row>
    <row r="127" spans="1:258" s="28" customFormat="1" ht="57">
      <c r="A127" s="21" t="s">
        <v>6</v>
      </c>
      <c r="B127" s="109">
        <v>0</v>
      </c>
      <c r="C127" s="28" t="s">
        <v>334</v>
      </c>
      <c r="D127" s="23" t="s">
        <v>318</v>
      </c>
      <c r="E127" s="123"/>
      <c r="H127" s="7"/>
      <c r="J127" s="147"/>
      <c r="K127" s="27"/>
      <c r="L127" s="27"/>
      <c r="M127" s="27"/>
      <c r="N127" s="27"/>
      <c r="O127" s="27"/>
      <c r="P127" s="27"/>
      <c r="Q127" s="27"/>
    </row>
    <row r="128" spans="1:258" s="28" customFormat="1">
      <c r="A128" s="21"/>
      <c r="B128" s="109"/>
      <c r="C128" s="28" t="s">
        <v>328</v>
      </c>
      <c r="D128" s="23"/>
      <c r="E128" s="123"/>
      <c r="F128" s="24">
        <v>1</v>
      </c>
      <c r="G128" s="25" t="s">
        <v>117</v>
      </c>
      <c r="H128" s="347"/>
      <c r="I128" s="27">
        <f>F128*ROUND(H128,2)</f>
        <v>0</v>
      </c>
      <c r="J128" s="147"/>
      <c r="K128" s="27">
        <f>+IF($C128=K$1,$F128*$H128,0)</f>
        <v>0</v>
      </c>
      <c r="L128" s="27">
        <f t="shared" ref="L128:Q128" si="17">+IF($C128=L$1,$F128*$H128,0)</f>
        <v>0</v>
      </c>
      <c r="M128" s="27">
        <f t="shared" si="17"/>
        <v>0</v>
      </c>
      <c r="N128" s="27">
        <f t="shared" si="17"/>
        <v>0</v>
      </c>
      <c r="O128" s="27">
        <f t="shared" si="17"/>
        <v>0</v>
      </c>
      <c r="P128" s="27">
        <f t="shared" si="17"/>
        <v>0</v>
      </c>
      <c r="Q128" s="27">
        <f t="shared" si="17"/>
        <v>0</v>
      </c>
    </row>
    <row r="129" spans="1:17" s="28" customFormat="1">
      <c r="A129" s="21"/>
      <c r="B129" s="109"/>
      <c r="D129" s="23"/>
      <c r="E129" s="123"/>
      <c r="F129" s="24"/>
      <c r="G129" s="25"/>
      <c r="H129" s="9"/>
      <c r="I129" s="27"/>
      <c r="J129" s="147"/>
      <c r="K129" s="27"/>
      <c r="L129" s="27"/>
      <c r="M129" s="27"/>
      <c r="N129" s="27"/>
      <c r="O129" s="27"/>
      <c r="P129" s="27"/>
      <c r="Q129" s="27"/>
    </row>
    <row r="130" spans="1:17" s="28" customFormat="1" ht="42.75">
      <c r="A130" s="21" t="str">
        <f>+$A$113</f>
        <v>A1</v>
      </c>
      <c r="B130" s="22">
        <v>1</v>
      </c>
      <c r="C130" s="22"/>
      <c r="D130" s="23" t="s">
        <v>337</v>
      </c>
      <c r="E130" s="23"/>
      <c r="H130" s="7"/>
      <c r="J130" s="147"/>
      <c r="K130" s="27"/>
      <c r="L130" s="27"/>
      <c r="M130" s="27"/>
      <c r="N130" s="27"/>
      <c r="O130" s="27"/>
      <c r="P130" s="27"/>
      <c r="Q130" s="27"/>
    </row>
    <row r="131" spans="1:17" s="28" customFormat="1">
      <c r="A131" s="21"/>
      <c r="B131" s="22"/>
      <c r="C131" s="22" t="s">
        <v>324</v>
      </c>
      <c r="D131" s="23"/>
      <c r="E131" s="23"/>
      <c r="F131" s="193">
        <v>1</v>
      </c>
      <c r="G131" s="194" t="s">
        <v>117</v>
      </c>
      <c r="H131" s="9"/>
      <c r="I131" s="27"/>
      <c r="J131" s="147"/>
      <c r="K131" s="27">
        <f>+IF($C131=K$1,$F131*$H137,0)</f>
        <v>0</v>
      </c>
      <c r="L131" s="27">
        <f t="shared" ref="L131:Q131" si="18">+IF($C131=L$1,$F131*$H137,0)</f>
        <v>0</v>
      </c>
      <c r="M131" s="27">
        <f t="shared" si="18"/>
        <v>0</v>
      </c>
      <c r="N131" s="27">
        <f t="shared" si="18"/>
        <v>0</v>
      </c>
      <c r="O131" s="27">
        <f t="shared" si="18"/>
        <v>0</v>
      </c>
      <c r="P131" s="27">
        <f t="shared" si="18"/>
        <v>0</v>
      </c>
      <c r="Q131" s="27">
        <f t="shared" si="18"/>
        <v>0</v>
      </c>
    </row>
    <row r="132" spans="1:17" s="28" customFormat="1">
      <c r="A132" s="21"/>
      <c r="B132" s="22"/>
      <c r="C132" s="22" t="s">
        <v>325</v>
      </c>
      <c r="D132" s="23"/>
      <c r="E132" s="23"/>
      <c r="F132" s="193">
        <v>1</v>
      </c>
      <c r="G132" s="194" t="s">
        <v>117</v>
      </c>
      <c r="H132" s="9"/>
      <c r="I132" s="27"/>
      <c r="J132" s="147"/>
      <c r="K132" s="27">
        <f>+IF($C132=K$1,$F132*$H137,0)</f>
        <v>0</v>
      </c>
      <c r="L132" s="27">
        <f t="shared" ref="L132:Q132" si="19">+IF($C132=L$1,$F132*$H137,0)</f>
        <v>0</v>
      </c>
      <c r="M132" s="27">
        <f t="shared" si="19"/>
        <v>0</v>
      </c>
      <c r="N132" s="27">
        <f t="shared" si="19"/>
        <v>0</v>
      </c>
      <c r="O132" s="27">
        <f t="shared" si="19"/>
        <v>0</v>
      </c>
      <c r="P132" s="27">
        <f t="shared" si="19"/>
        <v>0</v>
      </c>
      <c r="Q132" s="27">
        <f t="shared" si="19"/>
        <v>0</v>
      </c>
    </row>
    <row r="133" spans="1:17" s="28" customFormat="1">
      <c r="A133" s="21"/>
      <c r="B133" s="22"/>
      <c r="C133" s="22" t="s">
        <v>326</v>
      </c>
      <c r="D133" s="23"/>
      <c r="E133" s="23"/>
      <c r="F133" s="193">
        <v>1</v>
      </c>
      <c r="G133" s="194" t="s">
        <v>117</v>
      </c>
      <c r="H133" s="9"/>
      <c r="I133" s="27"/>
      <c r="J133" s="147"/>
      <c r="K133" s="27">
        <f>+IF($C133=K$1,$F133*$H137,0)</f>
        <v>0</v>
      </c>
      <c r="L133" s="27">
        <f t="shared" ref="L133:Q133" si="20">+IF($C133=L$1,$F133*$H137,0)</f>
        <v>0</v>
      </c>
      <c r="M133" s="27">
        <f t="shared" si="20"/>
        <v>0</v>
      </c>
      <c r="N133" s="27">
        <f t="shared" si="20"/>
        <v>0</v>
      </c>
      <c r="O133" s="27">
        <f t="shared" si="20"/>
        <v>0</v>
      </c>
      <c r="P133" s="27">
        <f t="shared" si="20"/>
        <v>0</v>
      </c>
      <c r="Q133" s="27">
        <f t="shared" si="20"/>
        <v>0</v>
      </c>
    </row>
    <row r="134" spans="1:17" s="28" customFormat="1">
      <c r="A134" s="21"/>
      <c r="B134" s="22"/>
      <c r="C134" s="22" t="s">
        <v>327</v>
      </c>
      <c r="D134" s="23"/>
      <c r="E134" s="23"/>
      <c r="F134" s="193">
        <v>1</v>
      </c>
      <c r="G134" s="194" t="s">
        <v>117</v>
      </c>
      <c r="H134" s="9"/>
      <c r="I134" s="27"/>
      <c r="J134" s="147"/>
      <c r="K134" s="27">
        <f>+IF($C134=K$1,$F134*$H137,0)</f>
        <v>0</v>
      </c>
      <c r="L134" s="27">
        <f t="shared" ref="L134:Q134" si="21">+IF($C134=L$1,$F134*$H137,0)</f>
        <v>0</v>
      </c>
      <c r="M134" s="27">
        <f t="shared" si="21"/>
        <v>0</v>
      </c>
      <c r="N134" s="27">
        <f t="shared" si="21"/>
        <v>0</v>
      </c>
      <c r="O134" s="27">
        <f t="shared" si="21"/>
        <v>0</v>
      </c>
      <c r="P134" s="27">
        <f t="shared" si="21"/>
        <v>0</v>
      </c>
      <c r="Q134" s="27">
        <f t="shared" si="21"/>
        <v>0</v>
      </c>
    </row>
    <row r="135" spans="1:17" s="28" customFormat="1">
      <c r="A135" s="21"/>
      <c r="B135" s="22"/>
      <c r="C135" s="22" t="s">
        <v>328</v>
      </c>
      <c r="D135" s="23"/>
      <c r="E135" s="23"/>
      <c r="F135" s="193">
        <v>1</v>
      </c>
      <c r="G135" s="194" t="s">
        <v>117</v>
      </c>
      <c r="H135" s="9"/>
      <c r="I135" s="27"/>
      <c r="J135" s="147"/>
      <c r="K135" s="27">
        <f>+IF($C135=K$1,$F135*$H137,0)</f>
        <v>0</v>
      </c>
      <c r="L135" s="27">
        <f t="shared" ref="L135:Q135" si="22">+IF($C135=L$1,$F135*$H137,0)</f>
        <v>0</v>
      </c>
      <c r="M135" s="27">
        <f t="shared" si="22"/>
        <v>0</v>
      </c>
      <c r="N135" s="27">
        <f t="shared" si="22"/>
        <v>0</v>
      </c>
      <c r="O135" s="27">
        <f t="shared" si="22"/>
        <v>0</v>
      </c>
      <c r="P135" s="27">
        <f t="shared" si="22"/>
        <v>0</v>
      </c>
      <c r="Q135" s="27">
        <f t="shared" si="22"/>
        <v>0</v>
      </c>
    </row>
    <row r="136" spans="1:17" s="28" customFormat="1">
      <c r="A136" s="21"/>
      <c r="B136" s="22"/>
      <c r="C136" s="22" t="s">
        <v>329</v>
      </c>
      <c r="D136" s="23"/>
      <c r="E136" s="23"/>
      <c r="F136" s="197">
        <v>1</v>
      </c>
      <c r="G136" s="198" t="s">
        <v>117</v>
      </c>
      <c r="H136" s="9"/>
      <c r="J136" s="147"/>
      <c r="K136" s="27">
        <f>+IF($C136=K$1,$F136*$H137,0)</f>
        <v>0</v>
      </c>
      <c r="L136" s="27">
        <f t="shared" ref="L136:Q136" si="23">+IF($C136=L$1,$F136*$H137,0)</f>
        <v>0</v>
      </c>
      <c r="M136" s="27">
        <f t="shared" si="23"/>
        <v>0</v>
      </c>
      <c r="N136" s="27">
        <f t="shared" si="23"/>
        <v>0</v>
      </c>
      <c r="O136" s="27">
        <f t="shared" si="23"/>
        <v>0</v>
      </c>
      <c r="P136" s="27">
        <f t="shared" si="23"/>
        <v>0</v>
      </c>
      <c r="Q136" s="27">
        <f t="shared" si="23"/>
        <v>0</v>
      </c>
    </row>
    <row r="137" spans="1:17" s="28" customFormat="1">
      <c r="A137" s="21"/>
      <c r="B137" s="22"/>
      <c r="C137" s="22"/>
      <c r="D137" s="23"/>
      <c r="E137" s="23"/>
      <c r="F137" s="24">
        <f>SUM(F131:F136)</f>
        <v>6</v>
      </c>
      <c r="G137" s="25" t="s">
        <v>117</v>
      </c>
      <c r="H137" s="348">
        <v>0</v>
      </c>
      <c r="I137" s="27">
        <f>F137*ROUND(H137,2)</f>
        <v>0</v>
      </c>
      <c r="J137" s="147"/>
      <c r="K137" s="27"/>
      <c r="L137" s="27"/>
      <c r="M137" s="27"/>
      <c r="N137" s="27"/>
      <c r="O137" s="27"/>
      <c r="P137" s="27"/>
      <c r="Q137" s="27"/>
    </row>
    <row r="138" spans="1:17" s="28" customFormat="1">
      <c r="A138" s="21"/>
      <c r="B138" s="22"/>
      <c r="C138" s="22"/>
      <c r="D138" s="23"/>
      <c r="E138" s="23"/>
      <c r="F138" s="24"/>
      <c r="G138" s="25"/>
      <c r="H138" s="1"/>
      <c r="I138" s="27"/>
      <c r="J138" s="147"/>
      <c r="K138" s="27"/>
      <c r="L138" s="27"/>
      <c r="M138" s="27"/>
      <c r="N138" s="27"/>
      <c r="O138" s="27"/>
      <c r="P138" s="27"/>
      <c r="Q138" s="27"/>
    </row>
    <row r="139" spans="1:17" s="28" customFormat="1" ht="42.75">
      <c r="A139" s="21" t="str">
        <f>+$A$113</f>
        <v>A1</v>
      </c>
      <c r="B139" s="22">
        <f>+B130+1</f>
        <v>2</v>
      </c>
      <c r="C139" s="22"/>
      <c r="D139" s="23" t="s">
        <v>118</v>
      </c>
      <c r="E139" s="23"/>
      <c r="H139" s="7"/>
      <c r="J139" s="147"/>
      <c r="K139" s="27"/>
      <c r="L139" s="27"/>
      <c r="M139" s="27"/>
      <c r="N139" s="27"/>
      <c r="O139" s="27"/>
      <c r="P139" s="27"/>
      <c r="Q139" s="27"/>
    </row>
    <row r="140" spans="1:17" s="28" customFormat="1">
      <c r="A140" s="21"/>
      <c r="B140" s="22"/>
      <c r="C140" s="22" t="s">
        <v>324</v>
      </c>
      <c r="D140" s="23"/>
      <c r="E140" s="23"/>
      <c r="F140" s="193">
        <f>4.5*6.7+F261</f>
        <v>43.11</v>
      </c>
      <c r="G140" s="194" t="s">
        <v>119</v>
      </c>
      <c r="H140" s="9"/>
      <c r="I140" s="27"/>
      <c r="J140" s="147"/>
      <c r="K140" s="27">
        <f>+IF($C140=K$1,$F140*$H146,0)</f>
        <v>0</v>
      </c>
      <c r="L140" s="27">
        <f t="shared" ref="L140:Q140" si="24">+IF($C140=L$1,$F140*$H146,0)</f>
        <v>0</v>
      </c>
      <c r="M140" s="27">
        <f t="shared" si="24"/>
        <v>0</v>
      </c>
      <c r="N140" s="27">
        <f t="shared" si="24"/>
        <v>0</v>
      </c>
      <c r="O140" s="27">
        <f t="shared" si="24"/>
        <v>0</v>
      </c>
      <c r="P140" s="27">
        <f t="shared" si="24"/>
        <v>0</v>
      </c>
      <c r="Q140" s="27">
        <f t="shared" si="24"/>
        <v>0</v>
      </c>
    </row>
    <row r="141" spans="1:17" s="28" customFormat="1">
      <c r="A141" s="21"/>
      <c r="B141" s="22"/>
      <c r="C141" s="22" t="s">
        <v>325</v>
      </c>
      <c r="D141" s="23"/>
      <c r="E141" s="23"/>
      <c r="F141" s="193">
        <v>144.15</v>
      </c>
      <c r="G141" s="194" t="s">
        <v>119</v>
      </c>
      <c r="H141" s="9"/>
      <c r="I141" s="27"/>
      <c r="J141" s="147"/>
      <c r="K141" s="27">
        <f>+IF($C141=K$1,$F141*$H146,0)</f>
        <v>0</v>
      </c>
      <c r="L141" s="27">
        <f t="shared" ref="L141:Q141" si="25">+IF($C141=L$1,$F141*$H146,0)</f>
        <v>0</v>
      </c>
      <c r="M141" s="27">
        <f t="shared" si="25"/>
        <v>0</v>
      </c>
      <c r="N141" s="27">
        <f t="shared" si="25"/>
        <v>0</v>
      </c>
      <c r="O141" s="27">
        <f t="shared" si="25"/>
        <v>0</v>
      </c>
      <c r="P141" s="27">
        <f t="shared" si="25"/>
        <v>0</v>
      </c>
      <c r="Q141" s="27">
        <f t="shared" si="25"/>
        <v>0</v>
      </c>
    </row>
    <row r="142" spans="1:17" s="28" customFormat="1">
      <c r="A142" s="21"/>
      <c r="B142" s="22"/>
      <c r="C142" s="22" t="s">
        <v>326</v>
      </c>
      <c r="D142" s="23"/>
      <c r="E142" s="23"/>
      <c r="F142" s="193">
        <v>353.4</v>
      </c>
      <c r="G142" s="194" t="s">
        <v>119</v>
      </c>
      <c r="H142" s="9"/>
      <c r="I142" s="27"/>
      <c r="J142" s="147"/>
      <c r="K142" s="27">
        <f>+IF($C142=K$1,$F142*$H146,0)</f>
        <v>0</v>
      </c>
      <c r="L142" s="27">
        <f t="shared" ref="L142:Q142" si="26">+IF($C142=L$1,$F142*$H146,0)</f>
        <v>0</v>
      </c>
      <c r="M142" s="27">
        <f t="shared" si="26"/>
        <v>0</v>
      </c>
      <c r="N142" s="27">
        <f t="shared" si="26"/>
        <v>0</v>
      </c>
      <c r="O142" s="27">
        <f t="shared" si="26"/>
        <v>0</v>
      </c>
      <c r="P142" s="27">
        <f t="shared" si="26"/>
        <v>0</v>
      </c>
      <c r="Q142" s="27">
        <f t="shared" si="26"/>
        <v>0</v>
      </c>
    </row>
    <row r="143" spans="1:17" s="28" customFormat="1">
      <c r="A143" s="21"/>
      <c r="B143" s="22"/>
      <c r="C143" s="22" t="s">
        <v>327</v>
      </c>
      <c r="D143" s="23"/>
      <c r="E143" s="23"/>
      <c r="F143" s="193">
        <v>43.150000000000006</v>
      </c>
      <c r="G143" s="194" t="s">
        <v>119</v>
      </c>
      <c r="H143" s="9"/>
      <c r="I143" s="27"/>
      <c r="J143" s="147"/>
      <c r="K143" s="27">
        <f>+IF($C143=K$1,$F143*$H146,0)</f>
        <v>0</v>
      </c>
      <c r="L143" s="27">
        <f t="shared" ref="L143:Q143" si="27">+IF($C143=L$1,$F143*$H146,0)</f>
        <v>0</v>
      </c>
      <c r="M143" s="27">
        <f t="shared" si="27"/>
        <v>0</v>
      </c>
      <c r="N143" s="27">
        <f t="shared" si="27"/>
        <v>0</v>
      </c>
      <c r="O143" s="27">
        <f t="shared" si="27"/>
        <v>0</v>
      </c>
      <c r="P143" s="27">
        <f t="shared" si="27"/>
        <v>0</v>
      </c>
      <c r="Q143" s="27">
        <f t="shared" si="27"/>
        <v>0</v>
      </c>
    </row>
    <row r="144" spans="1:17" s="28" customFormat="1">
      <c r="A144" s="21"/>
      <c r="B144" s="22"/>
      <c r="C144" s="22" t="s">
        <v>328</v>
      </c>
      <c r="D144" s="23"/>
      <c r="E144" s="23"/>
      <c r="F144" s="193">
        <v>10</v>
      </c>
      <c r="G144" s="194" t="s">
        <v>119</v>
      </c>
      <c r="H144" s="9"/>
      <c r="I144" s="27"/>
      <c r="J144" s="147"/>
      <c r="K144" s="27">
        <f>+IF($C144=K$1,$F144*$H146,0)</f>
        <v>0</v>
      </c>
      <c r="L144" s="27">
        <f t="shared" ref="L144:Q144" si="28">+IF($C144=L$1,$F144*$H146,0)</f>
        <v>0</v>
      </c>
      <c r="M144" s="27">
        <f t="shared" si="28"/>
        <v>0</v>
      </c>
      <c r="N144" s="27">
        <f t="shared" si="28"/>
        <v>0</v>
      </c>
      <c r="O144" s="27">
        <f t="shared" si="28"/>
        <v>0</v>
      </c>
      <c r="P144" s="27">
        <f t="shared" si="28"/>
        <v>0</v>
      </c>
      <c r="Q144" s="27">
        <f t="shared" si="28"/>
        <v>0</v>
      </c>
    </row>
    <row r="145" spans="1:17" s="28" customFormat="1">
      <c r="A145" s="21"/>
      <c r="B145" s="22"/>
      <c r="C145" s="22" t="s">
        <v>329</v>
      </c>
      <c r="D145" s="23"/>
      <c r="E145" s="23"/>
      <c r="F145" s="197">
        <v>183.15</v>
      </c>
      <c r="G145" s="198" t="s">
        <v>119</v>
      </c>
      <c r="H145" s="9"/>
      <c r="I145" s="27"/>
      <c r="J145" s="147"/>
      <c r="K145" s="27">
        <f>+IF($C145=K$1,$F145*$H146,0)</f>
        <v>0</v>
      </c>
      <c r="L145" s="27">
        <f t="shared" ref="L145:Q145" si="29">+IF($C145=L$1,$F145*$H146,0)</f>
        <v>0</v>
      </c>
      <c r="M145" s="27">
        <f t="shared" si="29"/>
        <v>0</v>
      </c>
      <c r="N145" s="27">
        <f t="shared" si="29"/>
        <v>0</v>
      </c>
      <c r="O145" s="27">
        <f t="shared" si="29"/>
        <v>0</v>
      </c>
      <c r="P145" s="27">
        <f t="shared" si="29"/>
        <v>0</v>
      </c>
      <c r="Q145" s="27">
        <f t="shared" si="29"/>
        <v>0</v>
      </c>
    </row>
    <row r="146" spans="1:17" s="28" customFormat="1">
      <c r="A146" s="21"/>
      <c r="B146" s="22"/>
      <c r="C146" s="22"/>
      <c r="D146" s="23"/>
      <c r="E146" s="23"/>
      <c r="F146" s="24">
        <f>SUM(F140:F145)</f>
        <v>776.95999999999992</v>
      </c>
      <c r="G146" s="25" t="s">
        <v>119</v>
      </c>
      <c r="H146" s="348">
        <v>0</v>
      </c>
      <c r="I146" s="27">
        <f>F146*ROUND(H146,2)</f>
        <v>0</v>
      </c>
      <c r="J146" s="147"/>
      <c r="K146" s="27"/>
      <c r="L146" s="27"/>
      <c r="M146" s="27"/>
      <c r="N146" s="27"/>
      <c r="O146" s="27"/>
      <c r="P146" s="27"/>
      <c r="Q146" s="27"/>
    </row>
    <row r="147" spans="1:17" s="28" customFormat="1">
      <c r="A147" s="232"/>
      <c r="B147" s="118"/>
      <c r="C147" s="118"/>
      <c r="D147" s="119" t="s">
        <v>120</v>
      </c>
      <c r="E147" s="119"/>
      <c r="F147" s="38"/>
      <c r="G147" s="120"/>
      <c r="H147" s="3"/>
      <c r="I147" s="122"/>
      <c r="J147" s="147"/>
      <c r="K147" s="27"/>
      <c r="L147" s="27"/>
      <c r="M147" s="27"/>
      <c r="N147" s="27"/>
      <c r="O147" s="27"/>
      <c r="P147" s="27"/>
      <c r="Q147" s="27"/>
    </row>
    <row r="148" spans="1:17" s="28" customFormat="1">
      <c r="A148" s="21"/>
      <c r="B148" s="109"/>
      <c r="C148" s="109"/>
      <c r="D148" s="123"/>
      <c r="E148" s="123"/>
      <c r="F148" s="124"/>
      <c r="G148" s="125"/>
      <c r="H148" s="1"/>
      <c r="I148" s="27"/>
      <c r="J148" s="147"/>
      <c r="K148" s="27"/>
      <c r="L148" s="27"/>
      <c r="M148" s="27"/>
      <c r="N148" s="27"/>
      <c r="O148" s="27"/>
      <c r="P148" s="27"/>
      <c r="Q148" s="27"/>
    </row>
    <row r="149" spans="1:17" s="28" customFormat="1">
      <c r="A149" s="21"/>
      <c r="B149" s="22"/>
      <c r="C149" s="22"/>
      <c r="D149" s="123"/>
      <c r="E149" s="123"/>
      <c r="F149" s="24"/>
      <c r="G149" s="25"/>
      <c r="H149" s="1"/>
      <c r="I149" s="27"/>
      <c r="J149" s="147"/>
      <c r="K149" s="27"/>
      <c r="L149" s="27"/>
      <c r="M149" s="27"/>
      <c r="N149" s="27"/>
      <c r="O149" s="27"/>
      <c r="P149" s="27"/>
      <c r="Q149" s="27"/>
    </row>
    <row r="150" spans="1:17" s="28" customFormat="1" ht="42.75">
      <c r="A150" s="21" t="str">
        <f>+$A$113</f>
        <v>A1</v>
      </c>
      <c r="B150" s="22">
        <v>1</v>
      </c>
      <c r="C150" s="22"/>
      <c r="D150" s="23" t="s">
        <v>314</v>
      </c>
      <c r="E150" s="23"/>
      <c r="H150" s="7"/>
      <c r="J150" s="147"/>
      <c r="K150" s="27"/>
      <c r="L150" s="27"/>
      <c r="M150" s="27"/>
      <c r="N150" s="27"/>
      <c r="O150" s="27"/>
      <c r="P150" s="27"/>
      <c r="Q150" s="27"/>
    </row>
    <row r="151" spans="1:17" s="28" customFormat="1">
      <c r="A151" s="21"/>
      <c r="B151" s="22"/>
      <c r="C151" s="22" t="s">
        <v>324</v>
      </c>
      <c r="D151" s="23"/>
      <c r="E151" s="23"/>
      <c r="F151" s="193">
        <f>+F140*0.45</f>
        <v>19.3995</v>
      </c>
      <c r="G151" s="194" t="s">
        <v>121</v>
      </c>
      <c r="H151" s="196"/>
      <c r="I151" s="195"/>
      <c r="J151" s="147"/>
      <c r="K151" s="27">
        <f>+IF($C151=K$1,$F151*$H157,0)</f>
        <v>0</v>
      </c>
      <c r="L151" s="27">
        <f t="shared" ref="L151:Q151" si="30">+IF($C151=L$1,$F151*$H157,0)</f>
        <v>0</v>
      </c>
      <c r="M151" s="27">
        <f t="shared" si="30"/>
        <v>0</v>
      </c>
      <c r="N151" s="27">
        <f t="shared" si="30"/>
        <v>0</v>
      </c>
      <c r="O151" s="27">
        <f t="shared" si="30"/>
        <v>0</v>
      </c>
      <c r="P151" s="27">
        <f t="shared" si="30"/>
        <v>0</v>
      </c>
      <c r="Q151" s="27">
        <f t="shared" si="30"/>
        <v>0</v>
      </c>
    </row>
    <row r="152" spans="1:17" s="28" customFormat="1">
      <c r="A152" s="21"/>
      <c r="B152" s="22"/>
      <c r="C152" s="22" t="s">
        <v>325</v>
      </c>
      <c r="D152" s="23"/>
      <c r="E152" s="23"/>
      <c r="F152" s="193">
        <v>14.472</v>
      </c>
      <c r="G152" s="194" t="s">
        <v>121</v>
      </c>
      <c r="H152" s="9"/>
      <c r="I152" s="27"/>
      <c r="J152" s="147"/>
      <c r="K152" s="27">
        <f>+IF($C152=K$1,$F152*$H157,0)</f>
        <v>0</v>
      </c>
      <c r="L152" s="27">
        <f t="shared" ref="L152:Q152" si="31">+IF($C152=L$1,$F152*$H157,0)</f>
        <v>0</v>
      </c>
      <c r="M152" s="27">
        <f t="shared" si="31"/>
        <v>0</v>
      </c>
      <c r="N152" s="27">
        <f t="shared" si="31"/>
        <v>0</v>
      </c>
      <c r="O152" s="27">
        <f t="shared" si="31"/>
        <v>0</v>
      </c>
      <c r="P152" s="27">
        <f t="shared" si="31"/>
        <v>0</v>
      </c>
      <c r="Q152" s="27">
        <f t="shared" si="31"/>
        <v>0</v>
      </c>
    </row>
    <row r="153" spans="1:17" s="28" customFormat="1">
      <c r="A153" s="21"/>
      <c r="B153" s="22"/>
      <c r="C153" s="22" t="s">
        <v>326</v>
      </c>
      <c r="D153" s="23"/>
      <c r="E153" s="23"/>
      <c r="F153" s="193">
        <v>94.5</v>
      </c>
      <c r="G153" s="194" t="s">
        <v>121</v>
      </c>
      <c r="H153" s="9"/>
      <c r="I153" s="27"/>
      <c r="J153" s="147"/>
      <c r="K153" s="27">
        <f>+IF($C153=K$1,$F153*$H157,0)</f>
        <v>0</v>
      </c>
      <c r="L153" s="27">
        <f t="shared" ref="L153:Q153" si="32">+IF($C153=L$1,$F153*$H157,0)</f>
        <v>0</v>
      </c>
      <c r="M153" s="27">
        <f t="shared" si="32"/>
        <v>0</v>
      </c>
      <c r="N153" s="27">
        <f t="shared" si="32"/>
        <v>0</v>
      </c>
      <c r="O153" s="27">
        <f t="shared" si="32"/>
        <v>0</v>
      </c>
      <c r="P153" s="27">
        <f t="shared" si="32"/>
        <v>0</v>
      </c>
      <c r="Q153" s="27">
        <f t="shared" si="32"/>
        <v>0</v>
      </c>
    </row>
    <row r="154" spans="1:17" s="28" customFormat="1">
      <c r="A154" s="21"/>
      <c r="B154" s="22"/>
      <c r="C154" s="22" t="s">
        <v>327</v>
      </c>
      <c r="D154" s="23"/>
      <c r="E154" s="23"/>
      <c r="F154" s="193">
        <v>14.472</v>
      </c>
      <c r="G154" s="194" t="s">
        <v>121</v>
      </c>
      <c r="H154" s="9"/>
      <c r="I154" s="27"/>
      <c r="J154" s="147"/>
      <c r="K154" s="27">
        <f>+IF($C154=K$1,$F154*$H157,0)</f>
        <v>0</v>
      </c>
      <c r="L154" s="27">
        <f t="shared" ref="L154:Q154" si="33">+IF($C154=L$1,$F154*$H157,0)</f>
        <v>0</v>
      </c>
      <c r="M154" s="27">
        <f t="shared" si="33"/>
        <v>0</v>
      </c>
      <c r="N154" s="27">
        <f t="shared" si="33"/>
        <v>0</v>
      </c>
      <c r="O154" s="27">
        <f t="shared" si="33"/>
        <v>0</v>
      </c>
      <c r="P154" s="27">
        <f t="shared" si="33"/>
        <v>0</v>
      </c>
      <c r="Q154" s="27">
        <f t="shared" si="33"/>
        <v>0</v>
      </c>
    </row>
    <row r="155" spans="1:17" s="28" customFormat="1">
      <c r="A155" s="21"/>
      <c r="B155" s="22"/>
      <c r="C155" s="22" t="s">
        <v>328</v>
      </c>
      <c r="D155" s="23"/>
      <c r="E155" s="23"/>
      <c r="F155" s="193">
        <v>21.375</v>
      </c>
      <c r="G155" s="194" t="s">
        <v>121</v>
      </c>
      <c r="H155" s="9"/>
      <c r="I155" s="27"/>
      <c r="J155" s="147"/>
      <c r="K155" s="27">
        <f>+IF($C155=K$1,$F155*$H157,0)</f>
        <v>0</v>
      </c>
      <c r="L155" s="27">
        <f t="shared" ref="L155:Q155" si="34">+IF($C155=L$1,$F155*$H157,0)</f>
        <v>0</v>
      </c>
      <c r="M155" s="27">
        <f t="shared" si="34"/>
        <v>0</v>
      </c>
      <c r="N155" s="27">
        <f t="shared" si="34"/>
        <v>0</v>
      </c>
      <c r="O155" s="27">
        <f t="shared" si="34"/>
        <v>0</v>
      </c>
      <c r="P155" s="27">
        <f t="shared" si="34"/>
        <v>0</v>
      </c>
      <c r="Q155" s="27">
        <f t="shared" si="34"/>
        <v>0</v>
      </c>
    </row>
    <row r="156" spans="1:17" s="28" customFormat="1">
      <c r="A156" s="21"/>
      <c r="B156" s="22"/>
      <c r="C156" s="22" t="s">
        <v>329</v>
      </c>
      <c r="D156" s="23"/>
      <c r="E156" s="23"/>
      <c r="F156" s="197">
        <v>14.472</v>
      </c>
      <c r="G156" s="198" t="s">
        <v>121</v>
      </c>
      <c r="H156" s="9"/>
      <c r="I156" s="27"/>
      <c r="J156" s="147"/>
      <c r="K156" s="27">
        <f>+IF($C156=K$1,$F156*$H157,0)</f>
        <v>0</v>
      </c>
      <c r="L156" s="27">
        <f t="shared" ref="L156:Q156" si="35">+IF($C156=L$1,$F156*$H157,0)</f>
        <v>0</v>
      </c>
      <c r="M156" s="27">
        <f t="shared" si="35"/>
        <v>0</v>
      </c>
      <c r="N156" s="27">
        <f t="shared" si="35"/>
        <v>0</v>
      </c>
      <c r="O156" s="27">
        <f t="shared" si="35"/>
        <v>0</v>
      </c>
      <c r="P156" s="27">
        <f t="shared" si="35"/>
        <v>0</v>
      </c>
      <c r="Q156" s="27">
        <f t="shared" si="35"/>
        <v>0</v>
      </c>
    </row>
    <row r="157" spans="1:17" s="28" customFormat="1">
      <c r="A157" s="21"/>
      <c r="B157" s="22"/>
      <c r="C157" s="22"/>
      <c r="D157" s="23"/>
      <c r="E157" s="23"/>
      <c r="F157" s="24">
        <f>SUM(F151:F156)</f>
        <v>178.69050000000001</v>
      </c>
      <c r="G157" s="194" t="s">
        <v>121</v>
      </c>
      <c r="H157" s="348">
        <v>0</v>
      </c>
      <c r="I157" s="27">
        <f>F157*ROUND(H157,2)</f>
        <v>0</v>
      </c>
      <c r="J157" s="147"/>
      <c r="K157" s="27"/>
      <c r="L157" s="27"/>
      <c r="M157" s="27"/>
      <c r="N157" s="27"/>
      <c r="O157" s="27"/>
      <c r="P157" s="27"/>
      <c r="Q157" s="27"/>
    </row>
    <row r="158" spans="1:17" s="28" customFormat="1">
      <c r="A158" s="21"/>
      <c r="B158" s="22"/>
      <c r="C158" s="22"/>
      <c r="D158" s="23"/>
      <c r="E158" s="23"/>
      <c r="F158" s="24"/>
      <c r="G158" s="25"/>
      <c r="H158" s="1"/>
      <c r="I158" s="27"/>
      <c r="J158" s="147"/>
      <c r="K158" s="27"/>
      <c r="L158" s="27"/>
      <c r="M158" s="27"/>
      <c r="N158" s="27"/>
      <c r="O158" s="27"/>
      <c r="P158" s="27"/>
      <c r="Q158" s="27"/>
    </row>
    <row r="159" spans="1:17" s="28" customFormat="1" ht="29.25" customHeight="1">
      <c r="A159" s="21" t="str">
        <f>+$A$113</f>
        <v>A1</v>
      </c>
      <c r="B159" s="22">
        <f>+B150+1</f>
        <v>2</v>
      </c>
      <c r="C159" s="22"/>
      <c r="D159" s="23" t="s">
        <v>122</v>
      </c>
      <c r="E159" s="23"/>
      <c r="H159" s="7"/>
      <c r="I159" s="27"/>
      <c r="J159" s="147"/>
      <c r="K159" s="27"/>
      <c r="L159" s="27"/>
      <c r="M159" s="27"/>
      <c r="N159" s="27"/>
      <c r="O159" s="27"/>
      <c r="P159" s="27"/>
      <c r="Q159" s="27"/>
    </row>
    <row r="160" spans="1:17" s="28" customFormat="1">
      <c r="A160" s="21"/>
      <c r="B160" s="22"/>
      <c r="C160" s="22" t="s">
        <v>324</v>
      </c>
      <c r="D160" s="23"/>
      <c r="E160" s="23"/>
      <c r="F160" s="193">
        <v>1</v>
      </c>
      <c r="G160" s="194" t="s">
        <v>117</v>
      </c>
      <c r="H160" s="9"/>
      <c r="I160" s="195"/>
      <c r="J160" s="147"/>
      <c r="K160" s="27">
        <f>+IF($C160=K$1,$F160*$H166,0)</f>
        <v>0</v>
      </c>
      <c r="L160" s="27">
        <f t="shared" ref="L160:Q160" si="36">+IF($C160=L$1,$F160*$H166,0)</f>
        <v>0</v>
      </c>
      <c r="M160" s="27">
        <f t="shared" si="36"/>
        <v>0</v>
      </c>
      <c r="N160" s="27">
        <f t="shared" si="36"/>
        <v>0</v>
      </c>
      <c r="O160" s="27">
        <f t="shared" si="36"/>
        <v>0</v>
      </c>
      <c r="P160" s="27">
        <f t="shared" si="36"/>
        <v>0</v>
      </c>
      <c r="Q160" s="27">
        <f t="shared" si="36"/>
        <v>0</v>
      </c>
    </row>
    <row r="161" spans="1:17" s="28" customFormat="1">
      <c r="A161" s="21"/>
      <c r="B161" s="22"/>
      <c r="C161" s="22" t="s">
        <v>325</v>
      </c>
      <c r="D161" s="23"/>
      <c r="E161" s="23"/>
      <c r="F161" s="193">
        <v>1</v>
      </c>
      <c r="G161" s="194" t="s">
        <v>117</v>
      </c>
      <c r="H161" s="9"/>
      <c r="I161" s="27"/>
      <c r="J161" s="147"/>
      <c r="K161" s="27">
        <f>+IF($C161=K$1,$F161*$H166,0)</f>
        <v>0</v>
      </c>
      <c r="L161" s="27">
        <f t="shared" ref="L161:Q161" si="37">+IF($C161=L$1,$F161*$H166,0)</f>
        <v>0</v>
      </c>
      <c r="M161" s="27">
        <f t="shared" si="37"/>
        <v>0</v>
      </c>
      <c r="N161" s="27">
        <f t="shared" si="37"/>
        <v>0</v>
      </c>
      <c r="O161" s="27">
        <f t="shared" si="37"/>
        <v>0</v>
      </c>
      <c r="P161" s="27">
        <f t="shared" si="37"/>
        <v>0</v>
      </c>
      <c r="Q161" s="27">
        <f t="shared" si="37"/>
        <v>0</v>
      </c>
    </row>
    <row r="162" spans="1:17" s="28" customFormat="1">
      <c r="A162" s="21"/>
      <c r="B162" s="22"/>
      <c r="C162" s="22" t="s">
        <v>326</v>
      </c>
      <c r="D162" s="23"/>
      <c r="E162" s="23"/>
      <c r="F162" s="193">
        <v>1</v>
      </c>
      <c r="G162" s="194" t="s">
        <v>117</v>
      </c>
      <c r="H162" s="9"/>
      <c r="I162" s="27"/>
      <c r="J162" s="147"/>
      <c r="K162" s="27">
        <f>+IF($C162=K$1,$F162*$H166,0)</f>
        <v>0</v>
      </c>
      <c r="L162" s="27">
        <f t="shared" ref="L162:Q162" si="38">+IF($C162=L$1,$F162*$H166,0)</f>
        <v>0</v>
      </c>
      <c r="M162" s="27">
        <f t="shared" si="38"/>
        <v>0</v>
      </c>
      <c r="N162" s="27">
        <f t="shared" si="38"/>
        <v>0</v>
      </c>
      <c r="O162" s="27">
        <f t="shared" si="38"/>
        <v>0</v>
      </c>
      <c r="P162" s="27">
        <f t="shared" si="38"/>
        <v>0</v>
      </c>
      <c r="Q162" s="27">
        <f t="shared" si="38"/>
        <v>0</v>
      </c>
    </row>
    <row r="163" spans="1:17" s="28" customFormat="1">
      <c r="A163" s="21"/>
      <c r="B163" s="22"/>
      <c r="C163" s="22" t="s">
        <v>327</v>
      </c>
      <c r="D163" s="23"/>
      <c r="E163" s="23"/>
      <c r="F163" s="193">
        <v>1</v>
      </c>
      <c r="G163" s="194" t="s">
        <v>117</v>
      </c>
      <c r="H163" s="9"/>
      <c r="I163" s="27"/>
      <c r="J163" s="147"/>
      <c r="K163" s="27">
        <f>+IF($C163=K$1,$F163*$H166,0)</f>
        <v>0</v>
      </c>
      <c r="L163" s="27">
        <f t="shared" ref="L163:Q163" si="39">+IF($C163=L$1,$F163*$H166,0)</f>
        <v>0</v>
      </c>
      <c r="M163" s="27">
        <f t="shared" si="39"/>
        <v>0</v>
      </c>
      <c r="N163" s="27">
        <f t="shared" si="39"/>
        <v>0</v>
      </c>
      <c r="O163" s="27">
        <f t="shared" si="39"/>
        <v>0</v>
      </c>
      <c r="P163" s="27">
        <f t="shared" si="39"/>
        <v>0</v>
      </c>
      <c r="Q163" s="27">
        <f t="shared" si="39"/>
        <v>0</v>
      </c>
    </row>
    <row r="164" spans="1:17" s="28" customFormat="1">
      <c r="A164" s="21"/>
      <c r="B164" s="22"/>
      <c r="C164" s="22" t="s">
        <v>328</v>
      </c>
      <c r="D164" s="23"/>
      <c r="E164" s="23"/>
      <c r="F164" s="193">
        <v>1</v>
      </c>
      <c r="G164" s="194" t="s">
        <v>117</v>
      </c>
      <c r="H164" s="9"/>
      <c r="I164" s="27"/>
      <c r="J164" s="147"/>
      <c r="K164" s="27">
        <f>+IF($C164=K$1,$F164*$H166,0)</f>
        <v>0</v>
      </c>
      <c r="L164" s="27">
        <f t="shared" ref="L164:Q164" si="40">+IF($C164=L$1,$F164*$H166,0)</f>
        <v>0</v>
      </c>
      <c r="M164" s="27">
        <f t="shared" si="40"/>
        <v>0</v>
      </c>
      <c r="N164" s="27">
        <f t="shared" si="40"/>
        <v>0</v>
      </c>
      <c r="O164" s="27">
        <f t="shared" si="40"/>
        <v>0</v>
      </c>
      <c r="P164" s="27">
        <f t="shared" si="40"/>
        <v>0</v>
      </c>
      <c r="Q164" s="27">
        <f t="shared" si="40"/>
        <v>0</v>
      </c>
    </row>
    <row r="165" spans="1:17" s="28" customFormat="1">
      <c r="A165" s="21"/>
      <c r="B165" s="22"/>
      <c r="C165" s="22" t="s">
        <v>329</v>
      </c>
      <c r="D165" s="23"/>
      <c r="E165" s="23"/>
      <c r="F165" s="197">
        <v>1</v>
      </c>
      <c r="G165" s="198" t="s">
        <v>117</v>
      </c>
      <c r="H165" s="9"/>
      <c r="I165" s="27"/>
      <c r="J165" s="147"/>
      <c r="K165" s="27">
        <f>+IF($C165=K$1,$F165*$H166,0)</f>
        <v>0</v>
      </c>
      <c r="L165" s="27">
        <f t="shared" ref="L165:Q165" si="41">+IF($C165=L$1,$F165*$H166,0)</f>
        <v>0</v>
      </c>
      <c r="M165" s="27">
        <f t="shared" si="41"/>
        <v>0</v>
      </c>
      <c r="N165" s="27">
        <f t="shared" si="41"/>
        <v>0</v>
      </c>
      <c r="O165" s="27">
        <f t="shared" si="41"/>
        <v>0</v>
      </c>
      <c r="P165" s="27">
        <f t="shared" si="41"/>
        <v>0</v>
      </c>
      <c r="Q165" s="27">
        <f t="shared" si="41"/>
        <v>0</v>
      </c>
    </row>
    <row r="166" spans="1:17" s="28" customFormat="1">
      <c r="A166" s="21"/>
      <c r="B166" s="22"/>
      <c r="C166" s="22"/>
      <c r="D166" s="23"/>
      <c r="E166" s="23"/>
      <c r="F166" s="24">
        <f>SUM(F160:F165)</f>
        <v>6</v>
      </c>
      <c r="G166" s="194" t="s">
        <v>117</v>
      </c>
      <c r="H166" s="348">
        <v>0</v>
      </c>
      <c r="I166" s="27">
        <f>F166*ROUND(H166,2)</f>
        <v>0</v>
      </c>
      <c r="J166" s="147"/>
      <c r="K166" s="27"/>
      <c r="L166" s="27"/>
      <c r="M166" s="27"/>
      <c r="N166" s="27"/>
      <c r="O166" s="27"/>
      <c r="P166" s="27"/>
      <c r="Q166" s="27"/>
    </row>
    <row r="167" spans="1:17" s="28" customFormat="1">
      <c r="A167" s="21"/>
      <c r="B167" s="22"/>
      <c r="C167" s="22"/>
      <c r="D167" s="23"/>
      <c r="E167" s="23"/>
      <c r="F167" s="24"/>
      <c r="G167" s="25"/>
      <c r="H167" s="1"/>
      <c r="I167" s="27"/>
      <c r="J167" s="147"/>
      <c r="K167" s="27"/>
      <c r="L167" s="27"/>
      <c r="M167" s="27"/>
      <c r="N167" s="27"/>
      <c r="O167" s="27"/>
      <c r="P167" s="27"/>
      <c r="Q167" s="27"/>
    </row>
    <row r="168" spans="1:17" s="28" customFormat="1" ht="57">
      <c r="A168" s="21" t="str">
        <f>+$A$113</f>
        <v>A1</v>
      </c>
      <c r="B168" s="22">
        <f t="shared" ref="B168" si="42">+B159+1</f>
        <v>3</v>
      </c>
      <c r="C168" s="22"/>
      <c r="D168" s="23" t="s">
        <v>123</v>
      </c>
      <c r="E168" s="23"/>
      <c r="H168" s="7"/>
      <c r="I168" s="27"/>
      <c r="J168" s="147"/>
      <c r="K168" s="27"/>
      <c r="L168" s="27"/>
      <c r="M168" s="27"/>
      <c r="N168" s="27"/>
      <c r="O168" s="27"/>
      <c r="P168" s="27"/>
      <c r="Q168" s="27"/>
    </row>
    <row r="169" spans="1:17" s="28" customFormat="1">
      <c r="A169" s="21"/>
      <c r="B169" s="22"/>
      <c r="C169" s="22" t="s">
        <v>324</v>
      </c>
      <c r="D169" s="23"/>
      <c r="E169" s="23"/>
      <c r="F169" s="193">
        <f>+F151*0.6</f>
        <v>11.639699999999999</v>
      </c>
      <c r="G169" s="194" t="s">
        <v>121</v>
      </c>
      <c r="H169" s="7"/>
      <c r="I169" s="195"/>
      <c r="J169" s="147"/>
      <c r="K169" s="27">
        <f>+IF($C169=K$1,$F169*$H175,0)</f>
        <v>0</v>
      </c>
      <c r="L169" s="27">
        <f t="shared" ref="L169:Q169" si="43">+IF($C169=L$1,$F169*$H175,0)</f>
        <v>0</v>
      </c>
      <c r="M169" s="27">
        <f t="shared" si="43"/>
        <v>0</v>
      </c>
      <c r="N169" s="27">
        <f t="shared" si="43"/>
        <v>0</v>
      </c>
      <c r="O169" s="27">
        <f t="shared" si="43"/>
        <v>0</v>
      </c>
      <c r="P169" s="27">
        <f t="shared" si="43"/>
        <v>0</v>
      </c>
      <c r="Q169" s="27">
        <f t="shared" si="43"/>
        <v>0</v>
      </c>
    </row>
    <row r="170" spans="1:17" s="28" customFormat="1">
      <c r="A170" s="21"/>
      <c r="B170" s="22"/>
      <c r="C170" s="22" t="s">
        <v>325</v>
      </c>
      <c r="D170" s="23"/>
      <c r="E170" s="23"/>
      <c r="F170" s="193">
        <v>8.6831999999999994</v>
      </c>
      <c r="G170" s="194" t="s">
        <v>121</v>
      </c>
      <c r="H170" s="9"/>
      <c r="I170" s="27"/>
      <c r="J170" s="147"/>
      <c r="K170" s="27">
        <f>+IF($C170=K$1,$F170*$H175,0)</f>
        <v>0</v>
      </c>
      <c r="L170" s="27">
        <f t="shared" ref="L170:Q170" si="44">+IF($C170=L$1,$F170*$H175,0)</f>
        <v>0</v>
      </c>
      <c r="M170" s="27">
        <f t="shared" si="44"/>
        <v>0</v>
      </c>
      <c r="N170" s="27">
        <f t="shared" si="44"/>
        <v>0</v>
      </c>
      <c r="O170" s="27">
        <f t="shared" si="44"/>
        <v>0</v>
      </c>
      <c r="P170" s="27">
        <f t="shared" si="44"/>
        <v>0</v>
      </c>
      <c r="Q170" s="27">
        <f t="shared" si="44"/>
        <v>0</v>
      </c>
    </row>
    <row r="171" spans="1:17" s="28" customFormat="1">
      <c r="A171" s="21"/>
      <c r="B171" s="22"/>
      <c r="C171" s="22" t="s">
        <v>326</v>
      </c>
      <c r="D171" s="23"/>
      <c r="E171" s="23"/>
      <c r="F171" s="193">
        <v>56.699999999999996</v>
      </c>
      <c r="G171" s="194" t="s">
        <v>121</v>
      </c>
      <c r="H171" s="9"/>
      <c r="I171" s="27"/>
      <c r="J171" s="147"/>
      <c r="K171" s="27">
        <f>+IF($C171=K$1,$F171*$H175,0)</f>
        <v>0</v>
      </c>
      <c r="L171" s="27">
        <f t="shared" ref="L171:Q171" si="45">+IF($C171=L$1,$F171*$H175,0)</f>
        <v>0</v>
      </c>
      <c r="M171" s="27">
        <f t="shared" si="45"/>
        <v>0</v>
      </c>
      <c r="N171" s="27">
        <f t="shared" si="45"/>
        <v>0</v>
      </c>
      <c r="O171" s="27">
        <f t="shared" si="45"/>
        <v>0</v>
      </c>
      <c r="P171" s="27">
        <f t="shared" si="45"/>
        <v>0</v>
      </c>
      <c r="Q171" s="27">
        <f t="shared" si="45"/>
        <v>0</v>
      </c>
    </row>
    <row r="172" spans="1:17" s="28" customFormat="1">
      <c r="A172" s="21"/>
      <c r="B172" s="22"/>
      <c r="C172" s="22" t="s">
        <v>327</v>
      </c>
      <c r="D172" s="23"/>
      <c r="E172" s="23"/>
      <c r="F172" s="193">
        <v>8.6831999999999994</v>
      </c>
      <c r="G172" s="194" t="s">
        <v>121</v>
      </c>
      <c r="H172" s="9"/>
      <c r="I172" s="27"/>
      <c r="J172" s="147"/>
      <c r="K172" s="27">
        <f>+IF($C172=K$1,$F172*$H175,0)</f>
        <v>0</v>
      </c>
      <c r="L172" s="27">
        <f t="shared" ref="L172:Q172" si="46">+IF($C172=L$1,$F172*$H175,0)</f>
        <v>0</v>
      </c>
      <c r="M172" s="27">
        <f t="shared" si="46"/>
        <v>0</v>
      </c>
      <c r="N172" s="27">
        <f t="shared" si="46"/>
        <v>0</v>
      </c>
      <c r="O172" s="27">
        <f t="shared" si="46"/>
        <v>0</v>
      </c>
      <c r="P172" s="27">
        <f t="shared" si="46"/>
        <v>0</v>
      </c>
      <c r="Q172" s="27">
        <f t="shared" si="46"/>
        <v>0</v>
      </c>
    </row>
    <row r="173" spans="1:17" s="28" customFormat="1">
      <c r="A173" s="21"/>
      <c r="B173" s="22"/>
      <c r="C173" s="22" t="s">
        <v>328</v>
      </c>
      <c r="D173" s="23"/>
      <c r="E173" s="23"/>
      <c r="F173" s="193">
        <v>12.824999999999999</v>
      </c>
      <c r="G173" s="194" t="s">
        <v>121</v>
      </c>
      <c r="H173" s="9"/>
      <c r="I173" s="27"/>
      <c r="J173" s="147"/>
      <c r="K173" s="27">
        <f>+IF($C173=K$1,$F173*$H175,0)</f>
        <v>0</v>
      </c>
      <c r="L173" s="27">
        <f t="shared" ref="L173:Q173" si="47">+IF($C173=L$1,$F173*$H175,0)</f>
        <v>0</v>
      </c>
      <c r="M173" s="27">
        <f t="shared" si="47"/>
        <v>0</v>
      </c>
      <c r="N173" s="27">
        <f t="shared" si="47"/>
        <v>0</v>
      </c>
      <c r="O173" s="27">
        <f t="shared" si="47"/>
        <v>0</v>
      </c>
      <c r="P173" s="27">
        <f t="shared" si="47"/>
        <v>0</v>
      </c>
      <c r="Q173" s="27">
        <f t="shared" si="47"/>
        <v>0</v>
      </c>
    </row>
    <row r="174" spans="1:17" s="28" customFormat="1">
      <c r="A174" s="21"/>
      <c r="B174" s="22"/>
      <c r="C174" s="22" t="s">
        <v>329</v>
      </c>
      <c r="D174" s="23"/>
      <c r="E174" s="23"/>
      <c r="F174" s="197">
        <v>8.6831999999999994</v>
      </c>
      <c r="G174" s="198" t="s">
        <v>121</v>
      </c>
      <c r="H174" s="9"/>
      <c r="I174" s="27"/>
      <c r="J174" s="147"/>
      <c r="K174" s="27">
        <f>+IF($C174=K$1,$F174*$H175,0)</f>
        <v>0</v>
      </c>
      <c r="L174" s="27">
        <f t="shared" ref="L174:Q174" si="48">+IF($C174=L$1,$F174*$H175,0)</f>
        <v>0</v>
      </c>
      <c r="M174" s="27">
        <f t="shared" si="48"/>
        <v>0</v>
      </c>
      <c r="N174" s="27">
        <f t="shared" si="48"/>
        <v>0</v>
      </c>
      <c r="O174" s="27">
        <f t="shared" si="48"/>
        <v>0</v>
      </c>
      <c r="P174" s="27">
        <f t="shared" si="48"/>
        <v>0</v>
      </c>
      <c r="Q174" s="27">
        <f t="shared" si="48"/>
        <v>0</v>
      </c>
    </row>
    <row r="175" spans="1:17" s="28" customFormat="1">
      <c r="A175" s="21"/>
      <c r="B175" s="22"/>
      <c r="C175" s="22"/>
      <c r="D175" s="23"/>
      <c r="E175" s="23"/>
      <c r="F175" s="24">
        <f>SUM(F169:F174)</f>
        <v>107.21429999999999</v>
      </c>
      <c r="G175" s="25" t="s">
        <v>121</v>
      </c>
      <c r="H175" s="348">
        <v>0</v>
      </c>
      <c r="I175" s="27">
        <f>F175*ROUND(H175,2)</f>
        <v>0</v>
      </c>
      <c r="J175" s="147"/>
      <c r="K175" s="27"/>
      <c r="L175" s="27"/>
      <c r="M175" s="27"/>
      <c r="N175" s="27"/>
      <c r="O175" s="27"/>
      <c r="P175" s="27"/>
      <c r="Q175" s="27"/>
    </row>
    <row r="176" spans="1:17" s="28" customFormat="1">
      <c r="A176" s="21"/>
      <c r="B176" s="22"/>
      <c r="C176" s="22"/>
      <c r="D176" s="23"/>
      <c r="E176" s="23"/>
      <c r="F176" s="24"/>
      <c r="G176" s="25"/>
      <c r="H176" s="1"/>
      <c r="I176" s="27"/>
      <c r="J176" s="147"/>
      <c r="K176" s="27"/>
      <c r="L176" s="27"/>
      <c r="M176" s="27"/>
      <c r="N176" s="27"/>
      <c r="O176" s="27"/>
      <c r="P176" s="27"/>
      <c r="Q176" s="27"/>
    </row>
    <row r="177" spans="1:17" s="28" customFormat="1" ht="57">
      <c r="A177" s="21" t="str">
        <f>+$A$113</f>
        <v>A1</v>
      </c>
      <c r="B177" s="22">
        <f t="shared" ref="B177" si="49">+B168+1</f>
        <v>4</v>
      </c>
      <c r="C177" s="22"/>
      <c r="D177" s="23" t="s">
        <v>124</v>
      </c>
      <c r="E177" s="23"/>
      <c r="H177" s="7"/>
      <c r="J177" s="147"/>
      <c r="K177" s="27"/>
      <c r="L177" s="27"/>
      <c r="M177" s="27"/>
      <c r="N177" s="27"/>
      <c r="O177" s="27"/>
      <c r="P177" s="27"/>
      <c r="Q177" s="27"/>
    </row>
    <row r="178" spans="1:17" s="28" customFormat="1">
      <c r="A178" s="21"/>
      <c r="B178" s="22"/>
      <c r="C178" s="22" t="s">
        <v>324</v>
      </c>
      <c r="D178" s="23"/>
      <c r="E178" s="23"/>
      <c r="F178" s="193">
        <f>+F151*0.4</f>
        <v>7.7598000000000003</v>
      </c>
      <c r="G178" s="194" t="s">
        <v>121</v>
      </c>
      <c r="H178" s="196"/>
      <c r="I178" s="195"/>
      <c r="J178" s="147"/>
      <c r="K178" s="27">
        <f>+IF($C178=K$1,$F178*$H184,0)</f>
        <v>0</v>
      </c>
      <c r="L178" s="27">
        <f t="shared" ref="L178:Q178" si="50">+IF($C178=L$1,$F178*$H184,0)</f>
        <v>0</v>
      </c>
      <c r="M178" s="27">
        <f t="shared" si="50"/>
        <v>0</v>
      </c>
      <c r="N178" s="27">
        <f t="shared" si="50"/>
        <v>0</v>
      </c>
      <c r="O178" s="27">
        <f t="shared" si="50"/>
        <v>0</v>
      </c>
      <c r="P178" s="27">
        <f t="shared" si="50"/>
        <v>0</v>
      </c>
      <c r="Q178" s="27">
        <f t="shared" si="50"/>
        <v>0</v>
      </c>
    </row>
    <row r="179" spans="1:17" s="28" customFormat="1">
      <c r="A179" s="21"/>
      <c r="B179" s="22"/>
      <c r="C179" s="22" t="s">
        <v>325</v>
      </c>
      <c r="D179" s="23"/>
      <c r="E179" s="23"/>
      <c r="F179" s="193">
        <v>5.7888000000000002</v>
      </c>
      <c r="G179" s="194" t="s">
        <v>121</v>
      </c>
      <c r="H179" s="9"/>
      <c r="I179" s="27"/>
      <c r="J179" s="147"/>
      <c r="K179" s="27">
        <f>+IF($C179=K$1,$F179*$H184,0)</f>
        <v>0</v>
      </c>
      <c r="L179" s="27">
        <f t="shared" ref="L179:Q179" si="51">+IF($C179=L$1,$F179*$H184,0)</f>
        <v>0</v>
      </c>
      <c r="M179" s="27">
        <f t="shared" si="51"/>
        <v>0</v>
      </c>
      <c r="N179" s="27">
        <f t="shared" si="51"/>
        <v>0</v>
      </c>
      <c r="O179" s="27">
        <f t="shared" si="51"/>
        <v>0</v>
      </c>
      <c r="P179" s="27">
        <f t="shared" si="51"/>
        <v>0</v>
      </c>
      <c r="Q179" s="27">
        <f t="shared" si="51"/>
        <v>0</v>
      </c>
    </row>
    <row r="180" spans="1:17" s="28" customFormat="1">
      <c r="A180" s="21"/>
      <c r="B180" s="22"/>
      <c r="C180" s="22" t="s">
        <v>326</v>
      </c>
      <c r="D180" s="23"/>
      <c r="E180" s="23"/>
      <c r="F180" s="193">
        <v>37.800000000000004</v>
      </c>
      <c r="G180" s="194" t="s">
        <v>121</v>
      </c>
      <c r="H180" s="9"/>
      <c r="I180" s="27"/>
      <c r="J180" s="147"/>
      <c r="K180" s="27">
        <f>+IF($C180=K$1,$F180*$H184,0)</f>
        <v>0</v>
      </c>
      <c r="L180" s="27">
        <f t="shared" ref="L180:Q180" si="52">+IF($C180=L$1,$F180*$H184,0)</f>
        <v>0</v>
      </c>
      <c r="M180" s="27">
        <f t="shared" si="52"/>
        <v>0</v>
      </c>
      <c r="N180" s="27">
        <f t="shared" si="52"/>
        <v>0</v>
      </c>
      <c r="O180" s="27">
        <f t="shared" si="52"/>
        <v>0</v>
      </c>
      <c r="P180" s="27">
        <f t="shared" si="52"/>
        <v>0</v>
      </c>
      <c r="Q180" s="27">
        <f t="shared" si="52"/>
        <v>0</v>
      </c>
    </row>
    <row r="181" spans="1:17" s="28" customFormat="1">
      <c r="A181" s="21"/>
      <c r="B181" s="22"/>
      <c r="C181" s="22" t="s">
        <v>327</v>
      </c>
      <c r="D181" s="23"/>
      <c r="E181" s="23"/>
      <c r="F181" s="193">
        <v>5.7888000000000002</v>
      </c>
      <c r="G181" s="194" t="s">
        <v>121</v>
      </c>
      <c r="H181" s="9"/>
      <c r="I181" s="27"/>
      <c r="J181" s="147"/>
      <c r="K181" s="27">
        <f>+IF($C181=K$1,$F181*$H184,0)</f>
        <v>0</v>
      </c>
      <c r="L181" s="27">
        <f t="shared" ref="L181:Q181" si="53">+IF($C181=L$1,$F181*$H184,0)</f>
        <v>0</v>
      </c>
      <c r="M181" s="27">
        <f t="shared" si="53"/>
        <v>0</v>
      </c>
      <c r="N181" s="27">
        <f t="shared" si="53"/>
        <v>0</v>
      </c>
      <c r="O181" s="27">
        <f t="shared" si="53"/>
        <v>0</v>
      </c>
      <c r="P181" s="27">
        <f t="shared" si="53"/>
        <v>0</v>
      </c>
      <c r="Q181" s="27">
        <f t="shared" si="53"/>
        <v>0</v>
      </c>
    </row>
    <row r="182" spans="1:17" s="28" customFormat="1">
      <c r="A182" s="21"/>
      <c r="B182" s="22"/>
      <c r="C182" s="22" t="s">
        <v>328</v>
      </c>
      <c r="D182" s="23"/>
      <c r="E182" s="23"/>
      <c r="F182" s="193">
        <v>8.5500000000000007</v>
      </c>
      <c r="G182" s="194" t="s">
        <v>121</v>
      </c>
      <c r="H182" s="9"/>
      <c r="I182" s="27"/>
      <c r="J182" s="147"/>
      <c r="K182" s="27">
        <f>+IF($C182=K$1,$F182*$H184,0)</f>
        <v>0</v>
      </c>
      <c r="L182" s="27">
        <f t="shared" ref="L182:Q182" si="54">+IF($C182=L$1,$F182*$H184,0)</f>
        <v>0</v>
      </c>
      <c r="M182" s="27">
        <f t="shared" si="54"/>
        <v>0</v>
      </c>
      <c r="N182" s="27">
        <f t="shared" si="54"/>
        <v>0</v>
      </c>
      <c r="O182" s="27">
        <f t="shared" si="54"/>
        <v>0</v>
      </c>
      <c r="P182" s="27">
        <f t="shared" si="54"/>
        <v>0</v>
      </c>
      <c r="Q182" s="27">
        <f t="shared" si="54"/>
        <v>0</v>
      </c>
    </row>
    <row r="183" spans="1:17" s="28" customFormat="1">
      <c r="A183" s="21"/>
      <c r="B183" s="22"/>
      <c r="C183" s="22" t="s">
        <v>329</v>
      </c>
      <c r="D183" s="23"/>
      <c r="E183" s="23"/>
      <c r="F183" s="197">
        <v>5.7888000000000002</v>
      </c>
      <c r="G183" s="198" t="s">
        <v>121</v>
      </c>
      <c r="H183" s="9"/>
      <c r="I183" s="27"/>
      <c r="J183" s="147"/>
      <c r="K183" s="27">
        <f>+IF($C183=K$1,$F183*$H184,0)</f>
        <v>0</v>
      </c>
      <c r="L183" s="27">
        <f t="shared" ref="L183:Q183" si="55">+IF($C183=L$1,$F183*$H184,0)</f>
        <v>0</v>
      </c>
      <c r="M183" s="27">
        <f t="shared" si="55"/>
        <v>0</v>
      </c>
      <c r="N183" s="27">
        <f t="shared" si="55"/>
        <v>0</v>
      </c>
      <c r="O183" s="27">
        <f t="shared" si="55"/>
        <v>0</v>
      </c>
      <c r="P183" s="27">
        <f t="shared" si="55"/>
        <v>0</v>
      </c>
      <c r="Q183" s="27">
        <f t="shared" si="55"/>
        <v>0</v>
      </c>
    </row>
    <row r="184" spans="1:17" s="28" customFormat="1">
      <c r="A184" s="21"/>
      <c r="B184" s="22"/>
      <c r="C184" s="22"/>
      <c r="D184" s="23"/>
      <c r="E184" s="23"/>
      <c r="F184" s="24">
        <f>SUM(F178:F183)</f>
        <v>71.476200000000006</v>
      </c>
      <c r="G184" s="25" t="s">
        <v>121</v>
      </c>
      <c r="H184" s="348">
        <v>0</v>
      </c>
      <c r="I184" s="27">
        <f>F184*ROUND(H184,2)</f>
        <v>0</v>
      </c>
      <c r="J184" s="147"/>
      <c r="K184" s="27"/>
      <c r="L184" s="27"/>
      <c r="M184" s="27"/>
      <c r="N184" s="27"/>
      <c r="O184" s="27"/>
      <c r="P184" s="27"/>
      <c r="Q184" s="27"/>
    </row>
    <row r="185" spans="1:17" s="28" customFormat="1">
      <c r="A185" s="21"/>
      <c r="B185" s="22"/>
      <c r="C185" s="22"/>
      <c r="D185" s="23"/>
      <c r="E185" s="23"/>
      <c r="F185" s="24"/>
      <c r="G185" s="25"/>
      <c r="H185" s="1"/>
      <c r="I185" s="27"/>
      <c r="J185" s="147"/>
      <c r="K185" s="27"/>
      <c r="L185" s="27"/>
      <c r="M185" s="27"/>
      <c r="N185" s="27"/>
      <c r="O185" s="27"/>
      <c r="P185" s="27"/>
      <c r="Q185" s="27"/>
    </row>
    <row r="186" spans="1:17" s="28" customFormat="1" ht="28.5">
      <c r="A186" s="21" t="str">
        <f>+$A$113</f>
        <v>A1</v>
      </c>
      <c r="B186" s="22">
        <f t="shared" ref="B186" si="56">+B177+1</f>
        <v>5</v>
      </c>
      <c r="C186" s="22"/>
      <c r="D186" s="23" t="s">
        <v>125</v>
      </c>
      <c r="E186" s="23"/>
      <c r="H186" s="7"/>
      <c r="I186" s="27"/>
      <c r="J186" s="147"/>
      <c r="K186" s="27"/>
      <c r="L186" s="27"/>
      <c r="M186" s="27"/>
      <c r="N186" s="27"/>
      <c r="O186" s="27"/>
      <c r="P186" s="27"/>
      <c r="Q186" s="27"/>
    </row>
    <row r="187" spans="1:17" s="28" customFormat="1">
      <c r="A187" s="21"/>
      <c r="B187" s="22"/>
      <c r="C187" s="22" t="s">
        <v>324</v>
      </c>
      <c r="D187" s="23"/>
      <c r="E187" s="23"/>
      <c r="F187" s="193">
        <f>6.5*4.8</f>
        <v>31.2</v>
      </c>
      <c r="G187" s="194" t="s">
        <v>119</v>
      </c>
      <c r="H187" s="196"/>
      <c r="I187" s="195"/>
      <c r="J187" s="147"/>
      <c r="K187" s="27">
        <f>+IF($C187=K$1,$F187*$H193,0)</f>
        <v>0</v>
      </c>
      <c r="L187" s="27">
        <f t="shared" ref="L187:Q187" si="57">+IF($C187=L$1,$F187*$H193,0)</f>
        <v>0</v>
      </c>
      <c r="M187" s="27">
        <f t="shared" si="57"/>
        <v>0</v>
      </c>
      <c r="N187" s="27">
        <f t="shared" si="57"/>
        <v>0</v>
      </c>
      <c r="O187" s="27">
        <f t="shared" si="57"/>
        <v>0</v>
      </c>
      <c r="P187" s="27">
        <f t="shared" si="57"/>
        <v>0</v>
      </c>
      <c r="Q187" s="27">
        <f t="shared" si="57"/>
        <v>0</v>
      </c>
    </row>
    <row r="188" spans="1:17" s="28" customFormat="1">
      <c r="A188" s="21"/>
      <c r="B188" s="22"/>
      <c r="C188" s="22" t="s">
        <v>325</v>
      </c>
      <c r="D188" s="23"/>
      <c r="E188" s="23"/>
      <c r="F188" s="193">
        <v>31.2</v>
      </c>
      <c r="G188" s="194" t="s">
        <v>119</v>
      </c>
      <c r="H188" s="9"/>
      <c r="I188" s="27"/>
      <c r="J188" s="147"/>
      <c r="K188" s="27">
        <f>+IF($C188=K$1,$F188*$H193,0)</f>
        <v>0</v>
      </c>
      <c r="L188" s="27">
        <f t="shared" ref="L188:Q188" si="58">+IF($C188=L$1,$F188*$H193,0)</f>
        <v>0</v>
      </c>
      <c r="M188" s="27">
        <f t="shared" si="58"/>
        <v>0</v>
      </c>
      <c r="N188" s="27">
        <f t="shared" si="58"/>
        <v>0</v>
      </c>
      <c r="O188" s="27">
        <f t="shared" si="58"/>
        <v>0</v>
      </c>
      <c r="P188" s="27">
        <f t="shared" si="58"/>
        <v>0</v>
      </c>
      <c r="Q188" s="27">
        <f t="shared" si="58"/>
        <v>0</v>
      </c>
    </row>
    <row r="189" spans="1:17" s="28" customFormat="1">
      <c r="A189" s="21"/>
      <c r="B189" s="22"/>
      <c r="C189" s="22" t="s">
        <v>326</v>
      </c>
      <c r="D189" s="23"/>
      <c r="E189" s="23"/>
      <c r="F189" s="193">
        <v>210</v>
      </c>
      <c r="G189" s="194" t="s">
        <v>119</v>
      </c>
      <c r="H189" s="9"/>
      <c r="I189" s="27"/>
      <c r="J189" s="147"/>
      <c r="K189" s="27">
        <f>+IF($C189=K$1,$F189*$H193,0)</f>
        <v>0</v>
      </c>
      <c r="L189" s="27">
        <f t="shared" ref="L189:Q189" si="59">+IF($C189=L$1,$F189*$H193,0)</f>
        <v>0</v>
      </c>
      <c r="M189" s="27">
        <f t="shared" si="59"/>
        <v>0</v>
      </c>
      <c r="N189" s="27">
        <f t="shared" si="59"/>
        <v>0</v>
      </c>
      <c r="O189" s="27">
        <f t="shared" si="59"/>
        <v>0</v>
      </c>
      <c r="P189" s="27">
        <f t="shared" si="59"/>
        <v>0</v>
      </c>
      <c r="Q189" s="27">
        <f t="shared" si="59"/>
        <v>0</v>
      </c>
    </row>
    <row r="190" spans="1:17" s="28" customFormat="1">
      <c r="A190" s="21"/>
      <c r="B190" s="22"/>
      <c r="C190" s="22" t="s">
        <v>327</v>
      </c>
      <c r="D190" s="23"/>
      <c r="E190" s="23"/>
      <c r="F190" s="193">
        <v>31.2</v>
      </c>
      <c r="G190" s="194" t="s">
        <v>119</v>
      </c>
      <c r="H190" s="9"/>
      <c r="I190" s="27"/>
      <c r="J190" s="147"/>
      <c r="K190" s="27">
        <f>+IF($C190=K$1,$F190*$H193,0)</f>
        <v>0</v>
      </c>
      <c r="L190" s="27">
        <f t="shared" ref="L190:Q190" si="60">+IF($C190=L$1,$F190*$H193,0)</f>
        <v>0</v>
      </c>
      <c r="M190" s="27">
        <f t="shared" si="60"/>
        <v>0</v>
      </c>
      <c r="N190" s="27">
        <f t="shared" si="60"/>
        <v>0</v>
      </c>
      <c r="O190" s="27">
        <f t="shared" si="60"/>
        <v>0</v>
      </c>
      <c r="P190" s="27">
        <f t="shared" si="60"/>
        <v>0</v>
      </c>
      <c r="Q190" s="27">
        <f t="shared" si="60"/>
        <v>0</v>
      </c>
    </row>
    <row r="191" spans="1:17" s="28" customFormat="1">
      <c r="A191" s="21"/>
      <c r="B191" s="22"/>
      <c r="C191" s="22" t="s">
        <v>328</v>
      </c>
      <c r="D191" s="23"/>
      <c r="E191" s="23"/>
      <c r="F191" s="193">
        <v>47.5</v>
      </c>
      <c r="G191" s="194" t="s">
        <v>119</v>
      </c>
      <c r="H191" s="9"/>
      <c r="I191" s="27"/>
      <c r="J191" s="147"/>
      <c r="K191" s="27">
        <f>+IF($C191=K$1,$F191*$H193,0)</f>
        <v>0</v>
      </c>
      <c r="L191" s="27">
        <f t="shared" ref="L191:Q191" si="61">+IF($C191=L$1,$F191*$H193,0)</f>
        <v>0</v>
      </c>
      <c r="M191" s="27">
        <f t="shared" si="61"/>
        <v>0</v>
      </c>
      <c r="N191" s="27">
        <f t="shared" si="61"/>
        <v>0</v>
      </c>
      <c r="O191" s="27">
        <f t="shared" si="61"/>
        <v>0</v>
      </c>
      <c r="P191" s="27">
        <f t="shared" si="61"/>
        <v>0</v>
      </c>
      <c r="Q191" s="27">
        <f t="shared" si="61"/>
        <v>0</v>
      </c>
    </row>
    <row r="192" spans="1:17" s="28" customFormat="1">
      <c r="A192" s="21"/>
      <c r="B192" s="22"/>
      <c r="C192" s="22" t="s">
        <v>329</v>
      </c>
      <c r="D192" s="23"/>
      <c r="E192" s="23"/>
      <c r="F192" s="197">
        <v>31.2</v>
      </c>
      <c r="G192" s="198" t="s">
        <v>119</v>
      </c>
      <c r="H192" s="9"/>
      <c r="I192" s="27"/>
      <c r="J192" s="147"/>
      <c r="K192" s="27">
        <f>+IF($C192=K$1,$F192*$H193,0)</f>
        <v>0</v>
      </c>
      <c r="L192" s="27">
        <f t="shared" ref="L192:Q192" si="62">+IF($C192=L$1,$F192*$H193,0)</f>
        <v>0</v>
      </c>
      <c r="M192" s="27">
        <f t="shared" si="62"/>
        <v>0</v>
      </c>
      <c r="N192" s="27">
        <f t="shared" si="62"/>
        <v>0</v>
      </c>
      <c r="O192" s="27">
        <f t="shared" si="62"/>
        <v>0</v>
      </c>
      <c r="P192" s="27">
        <f t="shared" si="62"/>
        <v>0</v>
      </c>
      <c r="Q192" s="27">
        <f t="shared" si="62"/>
        <v>0</v>
      </c>
    </row>
    <row r="193" spans="1:17" s="28" customFormat="1">
      <c r="A193" s="21"/>
      <c r="B193" s="22"/>
      <c r="C193" s="22"/>
      <c r="D193" s="23"/>
      <c r="E193" s="23"/>
      <c r="F193" s="24">
        <f>SUM(F187:F192)</f>
        <v>382.29999999999995</v>
      </c>
      <c r="G193" s="25" t="s">
        <v>119</v>
      </c>
      <c r="H193" s="348">
        <v>0</v>
      </c>
      <c r="I193" s="27">
        <f>F193*ROUND(H193,2)</f>
        <v>0</v>
      </c>
      <c r="J193" s="147"/>
      <c r="K193" s="27"/>
      <c r="L193" s="27"/>
      <c r="M193" s="27"/>
      <c r="N193" s="27"/>
      <c r="O193" s="27"/>
      <c r="P193" s="27"/>
      <c r="Q193" s="27"/>
    </row>
    <row r="194" spans="1:17" s="28" customFormat="1">
      <c r="A194" s="21"/>
      <c r="B194" s="22"/>
      <c r="C194" s="22"/>
      <c r="D194" s="23"/>
      <c r="E194" s="23"/>
      <c r="F194" s="24"/>
      <c r="G194" s="25"/>
      <c r="H194" s="1"/>
      <c r="I194" s="27"/>
      <c r="J194" s="147"/>
      <c r="K194" s="27"/>
      <c r="L194" s="27"/>
      <c r="M194" s="27"/>
      <c r="N194" s="27"/>
      <c r="O194" s="27"/>
      <c r="P194" s="27"/>
      <c r="Q194" s="27"/>
    </row>
    <row r="195" spans="1:17" s="28" customFormat="1" ht="28.5">
      <c r="A195" s="21" t="str">
        <f>+$A$113</f>
        <v>A1</v>
      </c>
      <c r="B195" s="22">
        <f>+B186+1</f>
        <v>6</v>
      </c>
      <c r="C195" s="22"/>
      <c r="D195" s="23" t="s">
        <v>126</v>
      </c>
      <c r="E195" s="23"/>
      <c r="H195" s="7"/>
      <c r="J195" s="147"/>
      <c r="K195" s="27"/>
      <c r="L195" s="27"/>
      <c r="M195" s="27"/>
      <c r="N195" s="27"/>
      <c r="O195" s="27"/>
      <c r="P195" s="27"/>
      <c r="Q195" s="27"/>
    </row>
    <row r="196" spans="1:17" s="28" customFormat="1">
      <c r="A196" s="21"/>
      <c r="B196" s="22"/>
      <c r="C196" s="22" t="s">
        <v>324</v>
      </c>
      <c r="D196" s="23"/>
      <c r="E196" s="23"/>
      <c r="F196" s="193">
        <v>1</v>
      </c>
      <c r="G196" s="194" t="s">
        <v>121</v>
      </c>
      <c r="H196" s="9"/>
      <c r="I196" s="27"/>
      <c r="J196" s="147"/>
      <c r="K196" s="27">
        <f>+IF($C196=K$1,$F196*$H202,0)</f>
        <v>0</v>
      </c>
      <c r="L196" s="27">
        <f t="shared" ref="L196:Q196" si="63">+IF($C196=L$1,$F196*$H202,0)</f>
        <v>0</v>
      </c>
      <c r="M196" s="27">
        <f t="shared" si="63"/>
        <v>0</v>
      </c>
      <c r="N196" s="27">
        <f t="shared" si="63"/>
        <v>0</v>
      </c>
      <c r="O196" s="27">
        <f t="shared" si="63"/>
        <v>0</v>
      </c>
      <c r="P196" s="27">
        <f t="shared" si="63"/>
        <v>0</v>
      </c>
      <c r="Q196" s="27">
        <f t="shared" si="63"/>
        <v>0</v>
      </c>
    </row>
    <row r="197" spans="1:17" s="28" customFormat="1">
      <c r="A197" s="21"/>
      <c r="B197" s="22"/>
      <c r="C197" s="22" t="s">
        <v>325</v>
      </c>
      <c r="D197" s="23"/>
      <c r="E197" s="23"/>
      <c r="F197" s="193">
        <v>1</v>
      </c>
      <c r="G197" s="194" t="s">
        <v>121</v>
      </c>
      <c r="H197" s="9"/>
      <c r="I197" s="27"/>
      <c r="J197" s="147"/>
      <c r="K197" s="27">
        <f>+IF($C197=K$1,$F197*$H202,0)</f>
        <v>0</v>
      </c>
      <c r="L197" s="27">
        <f t="shared" ref="L197:Q197" si="64">+IF($C197=L$1,$F197*$H202,0)</f>
        <v>0</v>
      </c>
      <c r="M197" s="27">
        <f t="shared" si="64"/>
        <v>0</v>
      </c>
      <c r="N197" s="27">
        <f t="shared" si="64"/>
        <v>0</v>
      </c>
      <c r="O197" s="27">
        <f t="shared" si="64"/>
        <v>0</v>
      </c>
      <c r="P197" s="27">
        <f t="shared" si="64"/>
        <v>0</v>
      </c>
      <c r="Q197" s="27">
        <f t="shared" si="64"/>
        <v>0</v>
      </c>
    </row>
    <row r="198" spans="1:17" s="28" customFormat="1">
      <c r="A198" s="21"/>
      <c r="B198" s="22"/>
      <c r="C198" s="22" t="s">
        <v>326</v>
      </c>
      <c r="D198" s="23"/>
      <c r="E198" s="23"/>
      <c r="F198" s="193">
        <v>5.6</v>
      </c>
      <c r="G198" s="194" t="s">
        <v>121</v>
      </c>
      <c r="H198" s="9"/>
      <c r="I198" s="27"/>
      <c r="J198" s="147"/>
      <c r="K198" s="27">
        <f>+IF($C198=K$1,$F198*$H202,0)</f>
        <v>0</v>
      </c>
      <c r="L198" s="27">
        <f t="shared" ref="L198:Q198" si="65">+IF($C198=L$1,$F198*$H202,0)</f>
        <v>0</v>
      </c>
      <c r="M198" s="27">
        <f t="shared" si="65"/>
        <v>0</v>
      </c>
      <c r="N198" s="27">
        <f t="shared" si="65"/>
        <v>0</v>
      </c>
      <c r="O198" s="27">
        <f t="shared" si="65"/>
        <v>0</v>
      </c>
      <c r="P198" s="27">
        <f t="shared" si="65"/>
        <v>0</v>
      </c>
      <c r="Q198" s="27">
        <f t="shared" si="65"/>
        <v>0</v>
      </c>
    </row>
    <row r="199" spans="1:17" s="28" customFormat="1">
      <c r="A199" s="21"/>
      <c r="B199" s="22"/>
      <c r="C199" s="22" t="s">
        <v>327</v>
      </c>
      <c r="D199" s="23"/>
      <c r="E199" s="23"/>
      <c r="F199" s="193">
        <v>1</v>
      </c>
      <c r="G199" s="194" t="s">
        <v>121</v>
      </c>
      <c r="H199" s="9"/>
      <c r="I199" s="27"/>
      <c r="J199" s="147"/>
      <c r="K199" s="27">
        <f>+IF($C199=K$1,$F199*$H202,0)</f>
        <v>0</v>
      </c>
      <c r="L199" s="27">
        <f t="shared" ref="L199:Q199" si="66">+IF($C199=L$1,$F199*$H202,0)</f>
        <v>0</v>
      </c>
      <c r="M199" s="27">
        <f t="shared" si="66"/>
        <v>0</v>
      </c>
      <c r="N199" s="27">
        <f t="shared" si="66"/>
        <v>0</v>
      </c>
      <c r="O199" s="27">
        <f t="shared" si="66"/>
        <v>0</v>
      </c>
      <c r="P199" s="27">
        <f t="shared" si="66"/>
        <v>0</v>
      </c>
      <c r="Q199" s="27">
        <f t="shared" si="66"/>
        <v>0</v>
      </c>
    </row>
    <row r="200" spans="1:17" s="28" customFormat="1">
      <c r="A200" s="21"/>
      <c r="B200" s="22"/>
      <c r="C200" s="22" t="s">
        <v>328</v>
      </c>
      <c r="D200" s="23"/>
      <c r="E200" s="23"/>
      <c r="F200" s="193">
        <v>1.28</v>
      </c>
      <c r="G200" s="194" t="s">
        <v>121</v>
      </c>
      <c r="H200" s="9"/>
      <c r="I200" s="27"/>
      <c r="J200" s="147"/>
      <c r="K200" s="27">
        <f>+IF($C200=K$1,$F200*$H202,0)</f>
        <v>0</v>
      </c>
      <c r="L200" s="27">
        <f t="shared" ref="L200:Q200" si="67">+IF($C200=L$1,$F200*$H202,0)</f>
        <v>0</v>
      </c>
      <c r="M200" s="27">
        <f t="shared" si="67"/>
        <v>0</v>
      </c>
      <c r="N200" s="27">
        <f t="shared" si="67"/>
        <v>0</v>
      </c>
      <c r="O200" s="27">
        <f t="shared" si="67"/>
        <v>0</v>
      </c>
      <c r="P200" s="27">
        <f t="shared" si="67"/>
        <v>0</v>
      </c>
      <c r="Q200" s="27">
        <f t="shared" si="67"/>
        <v>0</v>
      </c>
    </row>
    <row r="201" spans="1:17" s="28" customFormat="1">
      <c r="A201" s="21"/>
      <c r="B201" s="22"/>
      <c r="C201" s="22" t="s">
        <v>329</v>
      </c>
      <c r="D201" s="23"/>
      <c r="E201" s="23"/>
      <c r="F201" s="197">
        <v>1</v>
      </c>
      <c r="G201" s="198" t="s">
        <v>121</v>
      </c>
      <c r="H201" s="9"/>
      <c r="I201" s="27"/>
      <c r="J201" s="147"/>
      <c r="K201" s="27">
        <f>+IF($C201=K$1,$F201*$H202,0)</f>
        <v>0</v>
      </c>
      <c r="L201" s="27">
        <f t="shared" ref="L201:Q201" si="68">+IF($C201=L$1,$F201*$H202,0)</f>
        <v>0</v>
      </c>
      <c r="M201" s="27">
        <f t="shared" si="68"/>
        <v>0</v>
      </c>
      <c r="N201" s="27">
        <f t="shared" si="68"/>
        <v>0</v>
      </c>
      <c r="O201" s="27">
        <f t="shared" si="68"/>
        <v>0</v>
      </c>
      <c r="P201" s="27">
        <f t="shared" si="68"/>
        <v>0</v>
      </c>
      <c r="Q201" s="27">
        <f t="shared" si="68"/>
        <v>0</v>
      </c>
    </row>
    <row r="202" spans="1:17" s="28" customFormat="1">
      <c r="A202" s="21"/>
      <c r="B202" s="22"/>
      <c r="C202" s="22"/>
      <c r="D202" s="23"/>
      <c r="E202" s="23"/>
      <c r="F202" s="24">
        <f>SUM(F196:F201)</f>
        <v>10.879999999999999</v>
      </c>
      <c r="G202" s="25" t="s">
        <v>121</v>
      </c>
      <c r="H202" s="348">
        <v>0</v>
      </c>
      <c r="I202" s="27">
        <f>F202*ROUND(H202,2)</f>
        <v>0</v>
      </c>
      <c r="J202" s="147"/>
      <c r="K202" s="27"/>
      <c r="L202" s="27"/>
      <c r="M202" s="27"/>
      <c r="N202" s="27"/>
      <c r="O202" s="27"/>
      <c r="P202" s="27"/>
      <c r="Q202" s="27"/>
    </row>
    <row r="203" spans="1:17" s="28" customFormat="1">
      <c r="A203" s="21"/>
      <c r="B203" s="22"/>
      <c r="C203" s="22"/>
      <c r="D203" s="23"/>
      <c r="E203" s="23"/>
      <c r="F203" s="24"/>
      <c r="G203" s="25"/>
      <c r="H203" s="1"/>
      <c r="I203" s="27"/>
      <c r="J203" s="147"/>
      <c r="K203" s="27"/>
      <c r="L203" s="27"/>
      <c r="M203" s="27"/>
      <c r="N203" s="27"/>
      <c r="O203" s="27"/>
      <c r="P203" s="27"/>
      <c r="Q203" s="27"/>
    </row>
    <row r="204" spans="1:17" s="28" customFormat="1">
      <c r="A204" s="21" t="str">
        <f>+$A$113</f>
        <v>A1</v>
      </c>
      <c r="B204" s="22">
        <f>+B195+1</f>
        <v>7</v>
      </c>
      <c r="C204" s="22"/>
      <c r="D204" s="23" t="s">
        <v>127</v>
      </c>
      <c r="E204" s="23"/>
      <c r="H204" s="7"/>
      <c r="I204" s="27"/>
      <c r="J204" s="147"/>
      <c r="K204" s="27"/>
      <c r="L204" s="27"/>
      <c r="M204" s="27"/>
      <c r="N204" s="27"/>
      <c r="O204" s="27"/>
      <c r="P204" s="27"/>
      <c r="Q204" s="27"/>
    </row>
    <row r="205" spans="1:17" s="28" customFormat="1">
      <c r="A205" s="21"/>
      <c r="B205" s="22"/>
      <c r="C205" s="22" t="s">
        <v>324</v>
      </c>
      <c r="D205" s="23"/>
      <c r="E205" s="23"/>
      <c r="F205" s="193">
        <f>+F151-F196</f>
        <v>18.3995</v>
      </c>
      <c r="G205" s="194" t="s">
        <v>121</v>
      </c>
      <c r="H205" s="7"/>
      <c r="I205" s="195"/>
      <c r="J205" s="147"/>
      <c r="K205" s="27">
        <f>+IF($C205=K$1,$F205*$H211,0)</f>
        <v>0</v>
      </c>
      <c r="L205" s="27">
        <f t="shared" ref="L205:Q205" si="69">+IF($C205=L$1,$F205*$H211,0)</f>
        <v>0</v>
      </c>
      <c r="M205" s="27">
        <f t="shared" si="69"/>
        <v>0</v>
      </c>
      <c r="N205" s="27">
        <f t="shared" si="69"/>
        <v>0</v>
      </c>
      <c r="O205" s="27">
        <f t="shared" si="69"/>
        <v>0</v>
      </c>
      <c r="P205" s="27">
        <f t="shared" si="69"/>
        <v>0</v>
      </c>
      <c r="Q205" s="27">
        <f t="shared" si="69"/>
        <v>0</v>
      </c>
    </row>
    <row r="206" spans="1:17" s="28" customFormat="1">
      <c r="A206" s="21"/>
      <c r="B206" s="22"/>
      <c r="C206" s="22" t="s">
        <v>325</v>
      </c>
      <c r="D206" s="23"/>
      <c r="E206" s="23"/>
      <c r="F206" s="193">
        <v>13.472</v>
      </c>
      <c r="G206" s="194" t="s">
        <v>121</v>
      </c>
      <c r="H206" s="9"/>
      <c r="I206" s="27"/>
      <c r="J206" s="147"/>
      <c r="K206" s="27">
        <f>+IF($C206=K$1,$F206*$H211,0)</f>
        <v>0</v>
      </c>
      <c r="L206" s="27">
        <f t="shared" ref="L206:Q206" si="70">+IF($C206=L$1,$F206*$H211,0)</f>
        <v>0</v>
      </c>
      <c r="M206" s="27">
        <f t="shared" si="70"/>
        <v>0</v>
      </c>
      <c r="N206" s="27">
        <f t="shared" si="70"/>
        <v>0</v>
      </c>
      <c r="O206" s="27">
        <f t="shared" si="70"/>
        <v>0</v>
      </c>
      <c r="P206" s="27">
        <f t="shared" si="70"/>
        <v>0</v>
      </c>
      <c r="Q206" s="27">
        <f t="shared" si="70"/>
        <v>0</v>
      </c>
    </row>
    <row r="207" spans="1:17" s="28" customFormat="1">
      <c r="A207" s="21"/>
      <c r="B207" s="22"/>
      <c r="C207" s="22" t="s">
        <v>326</v>
      </c>
      <c r="D207" s="23"/>
      <c r="E207" s="23"/>
      <c r="F207" s="193">
        <v>88.9</v>
      </c>
      <c r="G207" s="194" t="s">
        <v>121</v>
      </c>
      <c r="H207" s="9"/>
      <c r="I207" s="27"/>
      <c r="J207" s="147"/>
      <c r="K207" s="27">
        <f>+IF($C207=K$1,$F207*$H211,0)</f>
        <v>0</v>
      </c>
      <c r="L207" s="27">
        <f t="shared" ref="L207:Q207" si="71">+IF($C207=L$1,$F207*$H211,0)</f>
        <v>0</v>
      </c>
      <c r="M207" s="27">
        <f t="shared" si="71"/>
        <v>0</v>
      </c>
      <c r="N207" s="27">
        <f t="shared" si="71"/>
        <v>0</v>
      </c>
      <c r="O207" s="27">
        <f t="shared" si="71"/>
        <v>0</v>
      </c>
      <c r="P207" s="27">
        <f t="shared" si="71"/>
        <v>0</v>
      </c>
      <c r="Q207" s="27">
        <f t="shared" si="71"/>
        <v>0</v>
      </c>
    </row>
    <row r="208" spans="1:17" s="28" customFormat="1">
      <c r="A208" s="21"/>
      <c r="B208" s="22"/>
      <c r="C208" s="22" t="s">
        <v>327</v>
      </c>
      <c r="D208" s="23"/>
      <c r="E208" s="23"/>
      <c r="F208" s="193">
        <v>13.472</v>
      </c>
      <c r="G208" s="194" t="s">
        <v>121</v>
      </c>
      <c r="H208" s="9"/>
      <c r="I208" s="27"/>
      <c r="J208" s="147"/>
      <c r="K208" s="27">
        <f>+IF($C208=K$1,$F208*$H211,0)</f>
        <v>0</v>
      </c>
      <c r="L208" s="27">
        <f t="shared" ref="L208:Q208" si="72">+IF($C208=L$1,$F208*$H211,0)</f>
        <v>0</v>
      </c>
      <c r="M208" s="27">
        <f t="shared" si="72"/>
        <v>0</v>
      </c>
      <c r="N208" s="27">
        <f t="shared" si="72"/>
        <v>0</v>
      </c>
      <c r="O208" s="27">
        <f t="shared" si="72"/>
        <v>0</v>
      </c>
      <c r="P208" s="27">
        <f t="shared" si="72"/>
        <v>0</v>
      </c>
      <c r="Q208" s="27">
        <f t="shared" si="72"/>
        <v>0</v>
      </c>
    </row>
    <row r="209" spans="1:17" s="28" customFormat="1">
      <c r="A209" s="21"/>
      <c r="B209" s="22"/>
      <c r="C209" s="22" t="s">
        <v>328</v>
      </c>
      <c r="D209" s="23"/>
      <c r="E209" s="23"/>
      <c r="F209" s="193">
        <v>20.094999999999999</v>
      </c>
      <c r="G209" s="194" t="s">
        <v>121</v>
      </c>
      <c r="H209" s="9"/>
      <c r="I209" s="27"/>
      <c r="J209" s="147"/>
      <c r="K209" s="27">
        <f>+IF($C209=K$1,$F209*$H211,0)</f>
        <v>0</v>
      </c>
      <c r="L209" s="27">
        <f t="shared" ref="L209:Q209" si="73">+IF($C209=L$1,$F209*$H211,0)</f>
        <v>0</v>
      </c>
      <c r="M209" s="27">
        <f t="shared" si="73"/>
        <v>0</v>
      </c>
      <c r="N209" s="27">
        <f t="shared" si="73"/>
        <v>0</v>
      </c>
      <c r="O209" s="27">
        <f t="shared" si="73"/>
        <v>0</v>
      </c>
      <c r="P209" s="27">
        <f t="shared" si="73"/>
        <v>0</v>
      </c>
      <c r="Q209" s="27">
        <f t="shared" si="73"/>
        <v>0</v>
      </c>
    </row>
    <row r="210" spans="1:17" s="28" customFormat="1">
      <c r="A210" s="21"/>
      <c r="B210" s="22"/>
      <c r="C210" s="22" t="s">
        <v>329</v>
      </c>
      <c r="D210" s="23"/>
      <c r="E210" s="23"/>
      <c r="F210" s="197">
        <v>13.472</v>
      </c>
      <c r="G210" s="198" t="s">
        <v>121</v>
      </c>
      <c r="H210" s="9"/>
      <c r="I210" s="27"/>
      <c r="J210" s="147"/>
      <c r="K210" s="27">
        <f>+IF($C210=K$1,$F210*$H211,0)</f>
        <v>0</v>
      </c>
      <c r="L210" s="27">
        <f t="shared" ref="L210:Q210" si="74">+IF($C210=L$1,$F210*$H211,0)</f>
        <v>0</v>
      </c>
      <c r="M210" s="27">
        <f t="shared" si="74"/>
        <v>0</v>
      </c>
      <c r="N210" s="27">
        <f t="shared" si="74"/>
        <v>0</v>
      </c>
      <c r="O210" s="27">
        <f t="shared" si="74"/>
        <v>0</v>
      </c>
      <c r="P210" s="27">
        <f t="shared" si="74"/>
        <v>0</v>
      </c>
      <c r="Q210" s="27">
        <f t="shared" si="74"/>
        <v>0</v>
      </c>
    </row>
    <row r="211" spans="1:17" s="28" customFormat="1">
      <c r="A211" s="21"/>
      <c r="B211" s="22"/>
      <c r="C211" s="22"/>
      <c r="D211" s="23"/>
      <c r="E211" s="23"/>
      <c r="F211" s="24">
        <f>SUM(F205:F210)</f>
        <v>167.81050000000002</v>
      </c>
      <c r="G211" s="25" t="s">
        <v>121</v>
      </c>
      <c r="H211" s="348">
        <v>0</v>
      </c>
      <c r="I211" s="27">
        <f>F211*ROUND(H211,2)</f>
        <v>0</v>
      </c>
      <c r="J211" s="147"/>
      <c r="K211" s="27"/>
      <c r="L211" s="27"/>
      <c r="M211" s="27"/>
      <c r="N211" s="27"/>
      <c r="O211" s="27"/>
      <c r="P211" s="27"/>
      <c r="Q211" s="27"/>
    </row>
    <row r="212" spans="1:17" s="28" customFormat="1">
      <c r="A212" s="21"/>
      <c r="B212" s="22"/>
      <c r="C212" s="22"/>
      <c r="D212" s="23"/>
      <c r="E212" s="23"/>
      <c r="F212" s="24"/>
      <c r="G212" s="25"/>
      <c r="H212" s="9"/>
      <c r="I212" s="27"/>
      <c r="J212" s="147"/>
      <c r="K212" s="27"/>
      <c r="L212" s="27"/>
      <c r="M212" s="27"/>
      <c r="N212" s="27"/>
      <c r="O212" s="27"/>
      <c r="P212" s="27"/>
      <c r="Q212" s="27"/>
    </row>
    <row r="213" spans="1:17" s="28" customFormat="1" ht="28.5">
      <c r="A213" s="232"/>
      <c r="B213" s="118"/>
      <c r="C213" s="306"/>
      <c r="D213" s="37" t="s">
        <v>128</v>
      </c>
      <c r="E213" s="126"/>
      <c r="F213" s="127"/>
      <c r="G213" s="121"/>
      <c r="H213" s="331"/>
      <c r="I213" s="122"/>
      <c r="J213" s="147"/>
      <c r="K213" s="27"/>
      <c r="L213" s="27"/>
      <c r="M213" s="27"/>
      <c r="N213" s="27"/>
      <c r="O213" s="27"/>
      <c r="P213" s="27"/>
      <c r="Q213" s="27"/>
    </row>
    <row r="214" spans="1:17" s="28" customFormat="1">
      <c r="A214" s="21"/>
      <c r="B214" s="22"/>
      <c r="C214" s="22"/>
      <c r="D214" s="23"/>
      <c r="E214" s="23"/>
      <c r="F214" s="24"/>
      <c r="G214" s="25"/>
      <c r="H214" s="1"/>
      <c r="I214" s="27"/>
      <c r="J214" s="147"/>
      <c r="K214" s="27"/>
      <c r="L214" s="27"/>
      <c r="M214" s="27"/>
      <c r="N214" s="27"/>
      <c r="O214" s="27"/>
      <c r="P214" s="27"/>
      <c r="Q214" s="27"/>
    </row>
    <row r="215" spans="1:17" s="28" customFormat="1" ht="28.5">
      <c r="A215" s="21" t="str">
        <f>+$A$113</f>
        <v>A1</v>
      </c>
      <c r="B215" s="22">
        <f>+B204+1</f>
        <v>8</v>
      </c>
      <c r="C215" s="22"/>
      <c r="D215" s="23" t="s">
        <v>338</v>
      </c>
      <c r="E215" s="23"/>
      <c r="H215" s="7"/>
      <c r="I215" s="27"/>
      <c r="J215" s="147"/>
      <c r="K215" s="27"/>
      <c r="L215" s="27"/>
      <c r="M215" s="27"/>
      <c r="N215" s="27"/>
      <c r="O215" s="27"/>
      <c r="P215" s="27"/>
      <c r="Q215" s="27"/>
    </row>
    <row r="216" spans="1:17" s="28" customFormat="1">
      <c r="A216" s="21"/>
      <c r="B216" s="22"/>
      <c r="C216" s="22" t="s">
        <v>324</v>
      </c>
      <c r="D216" s="23"/>
      <c r="E216" s="23"/>
      <c r="F216" s="193">
        <f>+(22+7+4+3)*0.6*1.2*0.8</f>
        <v>20.736000000000001</v>
      </c>
      <c r="G216" s="194" t="s">
        <v>121</v>
      </c>
      <c r="H216" s="196"/>
      <c r="I216" s="195"/>
      <c r="J216" s="147"/>
      <c r="K216" s="27">
        <f>+IF($C216=K$1,$F216*$H222,0)</f>
        <v>0</v>
      </c>
      <c r="L216" s="27">
        <f t="shared" ref="L216:Q216" si="75">+IF($C216=L$1,$F216*$H222,0)</f>
        <v>0</v>
      </c>
      <c r="M216" s="27">
        <f t="shared" si="75"/>
        <v>0</v>
      </c>
      <c r="N216" s="27">
        <f t="shared" si="75"/>
        <v>0</v>
      </c>
      <c r="O216" s="27">
        <f t="shared" si="75"/>
        <v>0</v>
      </c>
      <c r="P216" s="27">
        <f t="shared" si="75"/>
        <v>0</v>
      </c>
      <c r="Q216" s="27">
        <f t="shared" si="75"/>
        <v>0</v>
      </c>
    </row>
    <row r="217" spans="1:17" s="28" customFormat="1">
      <c r="A217" s="21"/>
      <c r="B217" s="22"/>
      <c r="C217" s="22" t="s">
        <v>325</v>
      </c>
      <c r="D217" s="23"/>
      <c r="E217" s="23"/>
      <c r="F217" s="193">
        <f>+(9+10+84+11)*0.6*1.2*0.8</f>
        <v>65.663999999999987</v>
      </c>
      <c r="G217" s="194" t="s">
        <v>121</v>
      </c>
      <c r="H217" s="9"/>
      <c r="I217" s="27"/>
      <c r="J217" s="147"/>
      <c r="K217" s="27">
        <f>+IF($C217=K$1,$F217*$H222,0)</f>
        <v>0</v>
      </c>
      <c r="L217" s="27">
        <f t="shared" ref="L217:Q217" si="76">+IF($C217=L$1,$F217*$H222,0)</f>
        <v>0</v>
      </c>
      <c r="M217" s="27">
        <f t="shared" si="76"/>
        <v>0</v>
      </c>
      <c r="N217" s="27">
        <f t="shared" si="76"/>
        <v>0</v>
      </c>
      <c r="O217" s="27">
        <f t="shared" si="76"/>
        <v>0</v>
      </c>
      <c r="P217" s="27">
        <f t="shared" si="76"/>
        <v>0</v>
      </c>
      <c r="Q217" s="27">
        <f t="shared" si="76"/>
        <v>0</v>
      </c>
    </row>
    <row r="218" spans="1:17" s="28" customFormat="1">
      <c r="A218" s="21"/>
      <c r="B218" s="22"/>
      <c r="C218" s="22" t="s">
        <v>326</v>
      </c>
      <c r="D218" s="23"/>
      <c r="E218" s="23"/>
      <c r="F218" s="193">
        <f>+(88+88+48+15)*0.6*1.2*0.8</f>
        <v>137.66400000000002</v>
      </c>
      <c r="G218" s="194" t="s">
        <v>121</v>
      </c>
      <c r="H218" s="9"/>
      <c r="I218" s="27"/>
      <c r="J218" s="147"/>
      <c r="K218" s="27">
        <f>+IF($C218=K$1,$F218*$H222,0)</f>
        <v>0</v>
      </c>
      <c r="L218" s="27">
        <f t="shared" ref="L218:Q218" si="77">+IF($C218=L$1,$F218*$H222,0)</f>
        <v>0</v>
      </c>
      <c r="M218" s="27">
        <f t="shared" si="77"/>
        <v>0</v>
      </c>
      <c r="N218" s="27">
        <f t="shared" si="77"/>
        <v>0</v>
      </c>
      <c r="O218" s="27">
        <f t="shared" si="77"/>
        <v>0</v>
      </c>
      <c r="P218" s="27">
        <f t="shared" si="77"/>
        <v>0</v>
      </c>
      <c r="Q218" s="27">
        <f t="shared" si="77"/>
        <v>0</v>
      </c>
    </row>
    <row r="219" spans="1:17" s="28" customFormat="1">
      <c r="A219" s="21"/>
      <c r="B219" s="22"/>
      <c r="C219" s="22" t="s">
        <v>327</v>
      </c>
      <c r="D219" s="23"/>
      <c r="E219" s="23"/>
      <c r="F219" s="193">
        <f>+(3+3+7)*0.6*1.2*0.8</f>
        <v>7.4879999999999995</v>
      </c>
      <c r="G219" s="194" t="s">
        <v>121</v>
      </c>
      <c r="H219" s="9"/>
      <c r="I219" s="27"/>
      <c r="J219" s="147"/>
      <c r="K219" s="27">
        <f>+IF($C219=K$1,$F219*$H222,0)</f>
        <v>0</v>
      </c>
      <c r="L219" s="27">
        <f t="shared" ref="L219:Q219" si="78">+IF($C219=L$1,$F219*$H222,0)</f>
        <v>0</v>
      </c>
      <c r="M219" s="27">
        <f t="shared" si="78"/>
        <v>0</v>
      </c>
      <c r="N219" s="27">
        <f t="shared" si="78"/>
        <v>0</v>
      </c>
      <c r="O219" s="27">
        <f t="shared" si="78"/>
        <v>0</v>
      </c>
      <c r="P219" s="27">
        <f t="shared" si="78"/>
        <v>0</v>
      </c>
      <c r="Q219" s="27">
        <f t="shared" si="78"/>
        <v>0</v>
      </c>
    </row>
    <row r="220" spans="1:17" s="28" customFormat="1">
      <c r="A220" s="21"/>
      <c r="B220" s="22"/>
      <c r="C220" s="22" t="s">
        <v>328</v>
      </c>
      <c r="D220" s="23"/>
      <c r="E220" s="23"/>
      <c r="F220" s="193">
        <f>+(65+65+3)*0.6*1.2*0.8</f>
        <v>76.60799999999999</v>
      </c>
      <c r="G220" s="194" t="s">
        <v>121</v>
      </c>
      <c r="H220" s="9"/>
      <c r="I220" s="27"/>
      <c r="J220" s="147"/>
      <c r="K220" s="27">
        <f>+IF($C220=K$1,$F220*$H222,0)</f>
        <v>0</v>
      </c>
      <c r="L220" s="27">
        <f t="shared" ref="L220:Q220" si="79">+IF($C220=L$1,$F220*$H222,0)</f>
        <v>0</v>
      </c>
      <c r="M220" s="27">
        <f t="shared" si="79"/>
        <v>0</v>
      </c>
      <c r="N220" s="27">
        <f t="shared" si="79"/>
        <v>0</v>
      </c>
      <c r="O220" s="27">
        <f t="shared" si="79"/>
        <v>0</v>
      </c>
      <c r="P220" s="27">
        <f t="shared" si="79"/>
        <v>0</v>
      </c>
      <c r="Q220" s="27">
        <f t="shared" si="79"/>
        <v>0</v>
      </c>
    </row>
    <row r="221" spans="1:17" s="28" customFormat="1">
      <c r="A221" s="21"/>
      <c r="B221" s="22"/>
      <c r="C221" s="22" t="s">
        <v>329</v>
      </c>
      <c r="D221" s="23"/>
      <c r="E221" s="23"/>
      <c r="F221" s="197">
        <f>+(45+55+3+50)*0.6*1.2*0.8</f>
        <v>88.128</v>
      </c>
      <c r="G221" s="198" t="s">
        <v>121</v>
      </c>
      <c r="H221" s="9"/>
      <c r="I221" s="27"/>
      <c r="J221" s="147"/>
      <c r="K221" s="27">
        <f>+IF($C221=K$1,$F221*$H222,0)</f>
        <v>0</v>
      </c>
      <c r="L221" s="27">
        <f t="shared" ref="L221:Q221" si="80">+IF($C221=L$1,$F221*$H222,0)</f>
        <v>0</v>
      </c>
      <c r="M221" s="27">
        <f t="shared" si="80"/>
        <v>0</v>
      </c>
      <c r="N221" s="27">
        <f t="shared" si="80"/>
        <v>0</v>
      </c>
      <c r="O221" s="27">
        <f t="shared" si="80"/>
        <v>0</v>
      </c>
      <c r="P221" s="27">
        <f t="shared" si="80"/>
        <v>0</v>
      </c>
      <c r="Q221" s="27">
        <f t="shared" si="80"/>
        <v>0</v>
      </c>
    </row>
    <row r="222" spans="1:17" s="28" customFormat="1">
      <c r="A222" s="21"/>
      <c r="B222" s="22"/>
      <c r="C222" s="22"/>
      <c r="D222" s="23"/>
      <c r="E222" s="23"/>
      <c r="F222" s="24">
        <f>SUM(F216:F221)</f>
        <v>396.28800000000001</v>
      </c>
      <c r="G222" s="194" t="s">
        <v>121</v>
      </c>
      <c r="H222" s="348">
        <v>0</v>
      </c>
      <c r="I222" s="27">
        <f>F222*ROUND(H222,2)</f>
        <v>0</v>
      </c>
      <c r="J222" s="147"/>
      <c r="K222" s="27"/>
      <c r="L222" s="27"/>
      <c r="M222" s="27"/>
      <c r="N222" s="27"/>
      <c r="O222" s="27"/>
      <c r="P222" s="27"/>
      <c r="Q222" s="27"/>
    </row>
    <row r="223" spans="1:17" s="28" customFormat="1">
      <c r="A223" s="21"/>
      <c r="B223" s="22"/>
      <c r="C223" s="22"/>
      <c r="D223" s="23"/>
      <c r="E223" s="23"/>
      <c r="F223" s="24"/>
      <c r="G223" s="25"/>
      <c r="H223" s="1"/>
      <c r="I223" s="27"/>
      <c r="J223" s="147"/>
      <c r="K223" s="27"/>
      <c r="L223" s="27"/>
      <c r="M223" s="27"/>
      <c r="N223" s="27"/>
      <c r="O223" s="27"/>
      <c r="P223" s="27"/>
      <c r="Q223" s="27"/>
    </row>
    <row r="224" spans="1:17" s="28" customFormat="1" ht="28.5">
      <c r="A224" s="21" t="str">
        <f>+$A$113</f>
        <v>A1</v>
      </c>
      <c r="B224" s="22">
        <f t="shared" ref="B224" si="81">+B215+1</f>
        <v>9</v>
      </c>
      <c r="C224" s="22"/>
      <c r="D224" s="23" t="s">
        <v>339</v>
      </c>
      <c r="E224" s="23"/>
      <c r="F224" s="24"/>
      <c r="G224" s="25"/>
      <c r="H224" s="7"/>
      <c r="I224" s="27"/>
      <c r="J224" s="147"/>
      <c r="K224" s="27"/>
      <c r="L224" s="27"/>
      <c r="M224" s="27"/>
      <c r="N224" s="27"/>
      <c r="O224" s="27"/>
      <c r="P224" s="27"/>
      <c r="Q224" s="27"/>
    </row>
    <row r="225" spans="1:17" s="28" customFormat="1">
      <c r="A225" s="21"/>
      <c r="B225" s="22"/>
      <c r="C225" s="22" t="s">
        <v>324</v>
      </c>
      <c r="D225" s="23"/>
      <c r="E225" s="23"/>
      <c r="F225" s="193">
        <f>+(22+7+4+3)*0.6*1.2*0.2</f>
        <v>5.1840000000000002</v>
      </c>
      <c r="G225" s="194" t="s">
        <v>121</v>
      </c>
      <c r="H225" s="196"/>
      <c r="I225" s="195"/>
      <c r="J225" s="147"/>
      <c r="K225" s="27">
        <f>+IF($C225=K$1,$F225*$H231,0)</f>
        <v>0</v>
      </c>
      <c r="L225" s="27">
        <f t="shared" ref="L225:Q225" si="82">+IF($C225=L$1,$F225*$H231,0)</f>
        <v>0</v>
      </c>
      <c r="M225" s="27">
        <f t="shared" si="82"/>
        <v>0</v>
      </c>
      <c r="N225" s="27">
        <f t="shared" si="82"/>
        <v>0</v>
      </c>
      <c r="O225" s="27">
        <f t="shared" si="82"/>
        <v>0</v>
      </c>
      <c r="P225" s="27">
        <f t="shared" si="82"/>
        <v>0</v>
      </c>
      <c r="Q225" s="27">
        <f t="shared" si="82"/>
        <v>0</v>
      </c>
    </row>
    <row r="226" spans="1:17" s="28" customFormat="1">
      <c r="A226" s="21"/>
      <c r="B226" s="22"/>
      <c r="C226" s="22" t="s">
        <v>325</v>
      </c>
      <c r="D226" s="23"/>
      <c r="E226" s="23"/>
      <c r="F226" s="193">
        <f>+(9+10+84+11)*0.6*1.2*0.2</f>
        <v>16.415999999999997</v>
      </c>
      <c r="G226" s="194" t="s">
        <v>121</v>
      </c>
      <c r="H226" s="9"/>
      <c r="I226" s="27"/>
      <c r="J226" s="147"/>
      <c r="K226" s="27">
        <f>+IF($C226=K$1,$F226*$H231,0)</f>
        <v>0</v>
      </c>
      <c r="L226" s="27">
        <f t="shared" ref="L226:Q226" si="83">+IF($C226=L$1,$F226*$H231,0)</f>
        <v>0</v>
      </c>
      <c r="M226" s="27">
        <f t="shared" si="83"/>
        <v>0</v>
      </c>
      <c r="N226" s="27">
        <f t="shared" si="83"/>
        <v>0</v>
      </c>
      <c r="O226" s="27">
        <f t="shared" si="83"/>
        <v>0</v>
      </c>
      <c r="P226" s="27">
        <f t="shared" si="83"/>
        <v>0</v>
      </c>
      <c r="Q226" s="27">
        <f t="shared" si="83"/>
        <v>0</v>
      </c>
    </row>
    <row r="227" spans="1:17" s="28" customFormat="1">
      <c r="A227" s="21"/>
      <c r="B227" s="22"/>
      <c r="C227" s="22" t="s">
        <v>326</v>
      </c>
      <c r="D227" s="23"/>
      <c r="E227" s="23"/>
      <c r="F227" s="193">
        <f>+(88+88+48+15)*0.6*1.2*0.2</f>
        <v>34.416000000000004</v>
      </c>
      <c r="G227" s="194" t="s">
        <v>121</v>
      </c>
      <c r="H227" s="9"/>
      <c r="I227" s="27"/>
      <c r="J227" s="147"/>
      <c r="K227" s="27">
        <f>+IF($C227=K$1,$F227*$H231,0)</f>
        <v>0</v>
      </c>
      <c r="L227" s="27">
        <f t="shared" ref="L227:Q227" si="84">+IF($C227=L$1,$F227*$H231,0)</f>
        <v>0</v>
      </c>
      <c r="M227" s="27">
        <f t="shared" si="84"/>
        <v>0</v>
      </c>
      <c r="N227" s="27">
        <f t="shared" si="84"/>
        <v>0</v>
      </c>
      <c r="O227" s="27">
        <f t="shared" si="84"/>
        <v>0</v>
      </c>
      <c r="P227" s="27">
        <f t="shared" si="84"/>
        <v>0</v>
      </c>
      <c r="Q227" s="27">
        <f t="shared" si="84"/>
        <v>0</v>
      </c>
    </row>
    <row r="228" spans="1:17" s="28" customFormat="1">
      <c r="A228" s="21"/>
      <c r="B228" s="22"/>
      <c r="C228" s="22" t="s">
        <v>327</v>
      </c>
      <c r="D228" s="23"/>
      <c r="E228" s="23"/>
      <c r="F228" s="193">
        <f>+(3+3+7)*0.6*1.2*0.2</f>
        <v>1.8719999999999999</v>
      </c>
      <c r="G228" s="194" t="s">
        <v>121</v>
      </c>
      <c r="H228" s="9"/>
      <c r="I228" s="27"/>
      <c r="J228" s="147"/>
      <c r="K228" s="27">
        <f>+IF($C228=K$1,$F228*$H231,0)</f>
        <v>0</v>
      </c>
      <c r="L228" s="27">
        <f t="shared" ref="L228:Q228" si="85">+IF($C228=L$1,$F228*$H231,0)</f>
        <v>0</v>
      </c>
      <c r="M228" s="27">
        <f t="shared" si="85"/>
        <v>0</v>
      </c>
      <c r="N228" s="27">
        <f t="shared" si="85"/>
        <v>0</v>
      </c>
      <c r="O228" s="27">
        <f t="shared" si="85"/>
        <v>0</v>
      </c>
      <c r="P228" s="27">
        <f t="shared" si="85"/>
        <v>0</v>
      </c>
      <c r="Q228" s="27">
        <f t="shared" si="85"/>
        <v>0</v>
      </c>
    </row>
    <row r="229" spans="1:17" s="28" customFormat="1">
      <c r="A229" s="21"/>
      <c r="B229" s="22"/>
      <c r="C229" s="22" t="s">
        <v>328</v>
      </c>
      <c r="D229" s="23"/>
      <c r="E229" s="23"/>
      <c r="F229" s="193">
        <f>+(65+65+3)*0.6*1.2*0.2</f>
        <v>19.151999999999997</v>
      </c>
      <c r="G229" s="194" t="s">
        <v>121</v>
      </c>
      <c r="H229" s="9"/>
      <c r="I229" s="27"/>
      <c r="J229" s="147"/>
      <c r="K229" s="27">
        <f>+IF($C229=K$1,$F229*$H231,0)</f>
        <v>0</v>
      </c>
      <c r="L229" s="27">
        <f t="shared" ref="L229:Q229" si="86">+IF($C229=L$1,$F229*$H231,0)</f>
        <v>0</v>
      </c>
      <c r="M229" s="27">
        <f t="shared" si="86"/>
        <v>0</v>
      </c>
      <c r="N229" s="27">
        <f t="shared" si="86"/>
        <v>0</v>
      </c>
      <c r="O229" s="27">
        <f t="shared" si="86"/>
        <v>0</v>
      </c>
      <c r="P229" s="27">
        <f t="shared" si="86"/>
        <v>0</v>
      </c>
      <c r="Q229" s="27">
        <f t="shared" si="86"/>
        <v>0</v>
      </c>
    </row>
    <row r="230" spans="1:17" s="28" customFormat="1">
      <c r="A230" s="21"/>
      <c r="B230" s="22"/>
      <c r="C230" s="22" t="s">
        <v>329</v>
      </c>
      <c r="D230" s="23"/>
      <c r="E230" s="23"/>
      <c r="F230" s="197">
        <f>+(45+55+3+50)*0.6*1.2*0.2</f>
        <v>22.032</v>
      </c>
      <c r="G230" s="198" t="s">
        <v>121</v>
      </c>
      <c r="H230" s="9"/>
      <c r="I230" s="27"/>
      <c r="J230" s="147"/>
      <c r="K230" s="27">
        <f>+IF($C230=K$1,$F230*$H231,0)</f>
        <v>0</v>
      </c>
      <c r="L230" s="27">
        <f t="shared" ref="L230:Q230" si="87">+IF($C230=L$1,$F230*$H231,0)</f>
        <v>0</v>
      </c>
      <c r="M230" s="27">
        <f t="shared" si="87"/>
        <v>0</v>
      </c>
      <c r="N230" s="27">
        <f t="shared" si="87"/>
        <v>0</v>
      </c>
      <c r="O230" s="27">
        <f t="shared" si="87"/>
        <v>0</v>
      </c>
      <c r="P230" s="27">
        <f t="shared" si="87"/>
        <v>0</v>
      </c>
      <c r="Q230" s="27">
        <f t="shared" si="87"/>
        <v>0</v>
      </c>
    </row>
    <row r="231" spans="1:17" s="28" customFormat="1">
      <c r="A231" s="21"/>
      <c r="B231" s="22"/>
      <c r="C231" s="22"/>
      <c r="D231" s="23"/>
      <c r="E231" s="23"/>
      <c r="F231" s="24">
        <f>SUM(F225:F230)</f>
        <v>99.072000000000003</v>
      </c>
      <c r="G231" s="194" t="s">
        <v>121</v>
      </c>
      <c r="H231" s="348">
        <v>0</v>
      </c>
      <c r="I231" s="27">
        <f>F231*ROUND(H231,2)</f>
        <v>0</v>
      </c>
      <c r="J231" s="147"/>
      <c r="K231" s="27"/>
      <c r="L231" s="27"/>
      <c r="M231" s="27"/>
      <c r="N231" s="27"/>
      <c r="O231" s="27"/>
      <c r="P231" s="27"/>
      <c r="Q231" s="27"/>
    </row>
    <row r="232" spans="1:17" s="28" customFormat="1">
      <c r="A232" s="21"/>
      <c r="B232" s="22"/>
      <c r="C232" s="23"/>
      <c r="D232" s="23"/>
      <c r="E232" s="24"/>
      <c r="F232" s="25"/>
      <c r="G232" s="26"/>
      <c r="H232" s="332"/>
      <c r="J232" s="147"/>
      <c r="K232" s="27"/>
      <c r="L232" s="27"/>
      <c r="M232" s="27"/>
      <c r="N232" s="27"/>
      <c r="O232" s="27"/>
      <c r="P232" s="27"/>
      <c r="Q232" s="27"/>
    </row>
    <row r="233" spans="1:17" s="28" customFormat="1">
      <c r="A233" s="21" t="str">
        <f>+$A$113</f>
        <v>A1</v>
      </c>
      <c r="B233" s="22">
        <v>10</v>
      </c>
      <c r="D233" s="23" t="s">
        <v>129</v>
      </c>
      <c r="G233" s="25"/>
      <c r="H233" s="7"/>
      <c r="J233" s="147"/>
      <c r="K233" s="27"/>
      <c r="L233" s="27"/>
      <c r="M233" s="27"/>
      <c r="N233" s="27"/>
      <c r="O233" s="27"/>
      <c r="P233" s="27"/>
      <c r="Q233" s="27"/>
    </row>
    <row r="234" spans="1:17" s="28" customFormat="1">
      <c r="A234" s="21"/>
      <c r="B234" s="22"/>
      <c r="C234" s="22" t="s">
        <v>324</v>
      </c>
      <c r="D234" s="23"/>
      <c r="F234" s="193">
        <f>+(22+7+4+3)*0.6</f>
        <v>21.599999999999998</v>
      </c>
      <c r="G234" s="25" t="s">
        <v>119</v>
      </c>
      <c r="H234" s="9"/>
      <c r="I234" s="27"/>
      <c r="J234" s="147"/>
      <c r="K234" s="27">
        <f>+IF($C234=K$1,$F234*$H240,0)</f>
        <v>0</v>
      </c>
      <c r="L234" s="27">
        <f t="shared" ref="L234:Q234" si="88">+IF($C234=L$1,$F234*$H240,0)</f>
        <v>0</v>
      </c>
      <c r="M234" s="27">
        <f t="shared" si="88"/>
        <v>0</v>
      </c>
      <c r="N234" s="27">
        <f t="shared" si="88"/>
        <v>0</v>
      </c>
      <c r="O234" s="27">
        <f t="shared" si="88"/>
        <v>0</v>
      </c>
      <c r="P234" s="27">
        <f t="shared" si="88"/>
        <v>0</v>
      </c>
      <c r="Q234" s="27">
        <f t="shared" si="88"/>
        <v>0</v>
      </c>
    </row>
    <row r="235" spans="1:17" s="28" customFormat="1">
      <c r="A235" s="21"/>
      <c r="B235" s="22"/>
      <c r="C235" s="22" t="s">
        <v>325</v>
      </c>
      <c r="D235" s="23"/>
      <c r="F235" s="193">
        <f>+(9+10+84+11)*0.6</f>
        <v>68.399999999999991</v>
      </c>
      <c r="G235" s="25" t="s">
        <v>119</v>
      </c>
      <c r="H235" s="9"/>
      <c r="I235" s="27"/>
      <c r="J235" s="147"/>
      <c r="K235" s="27">
        <f>+IF($C235=K$1,$F235*$H240,0)</f>
        <v>0</v>
      </c>
      <c r="L235" s="27">
        <f t="shared" ref="L235:Q235" si="89">+IF($C235=L$1,$F235*$H240,0)</f>
        <v>0</v>
      </c>
      <c r="M235" s="27">
        <f t="shared" si="89"/>
        <v>0</v>
      </c>
      <c r="N235" s="27">
        <f t="shared" si="89"/>
        <v>0</v>
      </c>
      <c r="O235" s="27">
        <f t="shared" si="89"/>
        <v>0</v>
      </c>
      <c r="P235" s="27">
        <f t="shared" si="89"/>
        <v>0</v>
      </c>
      <c r="Q235" s="27">
        <f t="shared" si="89"/>
        <v>0</v>
      </c>
    </row>
    <row r="236" spans="1:17" s="28" customFormat="1">
      <c r="A236" s="21"/>
      <c r="B236" s="22"/>
      <c r="C236" s="22" t="s">
        <v>326</v>
      </c>
      <c r="D236" s="23"/>
      <c r="F236" s="193">
        <f>+(88+88+48+15)*0.6</f>
        <v>143.4</v>
      </c>
      <c r="G236" s="25" t="s">
        <v>119</v>
      </c>
      <c r="H236" s="9"/>
      <c r="I236" s="27"/>
      <c r="J236" s="147"/>
      <c r="K236" s="27">
        <f>+IF($C236=K$1,$F236*$H240,0)</f>
        <v>0</v>
      </c>
      <c r="L236" s="27">
        <f t="shared" ref="L236:Q236" si="90">+IF($C236=L$1,$F236*$H240,0)</f>
        <v>0</v>
      </c>
      <c r="M236" s="27">
        <f t="shared" si="90"/>
        <v>0</v>
      </c>
      <c r="N236" s="27">
        <f t="shared" si="90"/>
        <v>0</v>
      </c>
      <c r="O236" s="27">
        <f t="shared" si="90"/>
        <v>0</v>
      </c>
      <c r="P236" s="27">
        <f t="shared" si="90"/>
        <v>0</v>
      </c>
      <c r="Q236" s="27">
        <f t="shared" si="90"/>
        <v>0</v>
      </c>
    </row>
    <row r="237" spans="1:17" s="28" customFormat="1">
      <c r="A237" s="21"/>
      <c r="B237" s="22"/>
      <c r="C237" s="22" t="s">
        <v>327</v>
      </c>
      <c r="D237" s="23"/>
      <c r="F237" s="193">
        <f>+(3+3+7)*0.6</f>
        <v>7.8</v>
      </c>
      <c r="G237" s="25" t="s">
        <v>119</v>
      </c>
      <c r="H237" s="9"/>
      <c r="I237" s="27"/>
      <c r="J237" s="147"/>
      <c r="K237" s="27">
        <f>+IF($C237=K$1,$F237*$H240,0)</f>
        <v>0</v>
      </c>
      <c r="L237" s="27">
        <f t="shared" ref="L237:Q237" si="91">+IF($C237=L$1,$F237*$H240,0)</f>
        <v>0</v>
      </c>
      <c r="M237" s="27">
        <f t="shared" si="91"/>
        <v>0</v>
      </c>
      <c r="N237" s="27">
        <f t="shared" si="91"/>
        <v>0</v>
      </c>
      <c r="O237" s="27">
        <f t="shared" si="91"/>
        <v>0</v>
      </c>
      <c r="P237" s="27">
        <f t="shared" si="91"/>
        <v>0</v>
      </c>
      <c r="Q237" s="27">
        <f t="shared" si="91"/>
        <v>0</v>
      </c>
    </row>
    <row r="238" spans="1:17" s="28" customFormat="1">
      <c r="A238" s="21"/>
      <c r="B238" s="22"/>
      <c r="C238" s="22" t="s">
        <v>328</v>
      </c>
      <c r="D238" s="23"/>
      <c r="F238" s="193">
        <f>+(65+65+3)*0.6</f>
        <v>79.8</v>
      </c>
      <c r="G238" s="25" t="s">
        <v>119</v>
      </c>
      <c r="H238" s="9"/>
      <c r="I238" s="27"/>
      <c r="J238" s="147"/>
      <c r="K238" s="27">
        <f>+IF($C238=K$1,$F238*$H240,0)</f>
        <v>0</v>
      </c>
      <c r="L238" s="27">
        <f t="shared" ref="L238:Q238" si="92">+IF($C238=L$1,$F238*$H240,0)</f>
        <v>0</v>
      </c>
      <c r="M238" s="27">
        <f t="shared" si="92"/>
        <v>0</v>
      </c>
      <c r="N238" s="27">
        <f t="shared" si="92"/>
        <v>0</v>
      </c>
      <c r="O238" s="27">
        <f t="shared" si="92"/>
        <v>0</v>
      </c>
      <c r="P238" s="27">
        <f t="shared" si="92"/>
        <v>0</v>
      </c>
      <c r="Q238" s="27">
        <f t="shared" si="92"/>
        <v>0</v>
      </c>
    </row>
    <row r="239" spans="1:17" s="28" customFormat="1">
      <c r="A239" s="21"/>
      <c r="B239" s="22"/>
      <c r="C239" s="22" t="s">
        <v>329</v>
      </c>
      <c r="D239" s="23"/>
      <c r="F239" s="197">
        <f>+(45+55+3+50)*0.6</f>
        <v>91.8</v>
      </c>
      <c r="G239" s="127" t="s">
        <v>119</v>
      </c>
      <c r="H239" s="9"/>
      <c r="I239" s="27"/>
      <c r="J239" s="147"/>
      <c r="K239" s="27">
        <f>+IF($C239=K$1,$F239*$H240,0)</f>
        <v>0</v>
      </c>
      <c r="L239" s="27">
        <f t="shared" ref="L239:Q239" si="93">+IF($C239=L$1,$F239*$H240,0)</f>
        <v>0</v>
      </c>
      <c r="M239" s="27">
        <f t="shared" si="93"/>
        <v>0</v>
      </c>
      <c r="N239" s="27">
        <f t="shared" si="93"/>
        <v>0</v>
      </c>
      <c r="O239" s="27">
        <f t="shared" si="93"/>
        <v>0</v>
      </c>
      <c r="P239" s="27">
        <f t="shared" si="93"/>
        <v>0</v>
      </c>
      <c r="Q239" s="27">
        <f t="shared" si="93"/>
        <v>0</v>
      </c>
    </row>
    <row r="240" spans="1:17" s="28" customFormat="1">
      <c r="A240" s="21"/>
      <c r="B240" s="22"/>
      <c r="D240" s="23"/>
      <c r="F240" s="24">
        <f>SUM(F234:F239)</f>
        <v>412.8</v>
      </c>
      <c r="G240" s="25" t="s">
        <v>119</v>
      </c>
      <c r="H240" s="348">
        <v>0</v>
      </c>
      <c r="I240" s="27">
        <f>F240*ROUND(H240,2)</f>
        <v>0</v>
      </c>
      <c r="J240" s="147"/>
      <c r="K240" s="27"/>
      <c r="L240" s="27"/>
      <c r="M240" s="27"/>
      <c r="N240" s="27"/>
      <c r="O240" s="27"/>
      <c r="P240" s="27"/>
      <c r="Q240" s="27"/>
    </row>
    <row r="241" spans="1:17" s="308" customFormat="1">
      <c r="A241" s="222"/>
      <c r="B241" s="223"/>
      <c r="C241" s="307"/>
      <c r="H241" s="233"/>
      <c r="J241" s="239"/>
      <c r="K241" s="309"/>
      <c r="L241" s="309"/>
      <c r="M241" s="309"/>
      <c r="N241" s="309"/>
      <c r="O241" s="309"/>
      <c r="P241" s="309"/>
      <c r="Q241" s="309"/>
    </row>
    <row r="242" spans="1:17" s="308" customFormat="1" ht="28.5">
      <c r="A242" s="21" t="str">
        <f>+$A$113</f>
        <v>A1</v>
      </c>
      <c r="B242" s="223">
        <v>11</v>
      </c>
      <c r="D242" s="307" t="s">
        <v>308</v>
      </c>
      <c r="F242" s="310"/>
      <c r="G242" s="238"/>
      <c r="H242" s="9"/>
      <c r="I242" s="201"/>
      <c r="J242" s="311"/>
      <c r="K242" s="309"/>
      <c r="L242" s="309"/>
      <c r="M242" s="309"/>
      <c r="N242" s="309"/>
      <c r="O242" s="309"/>
      <c r="P242" s="309"/>
      <c r="Q242" s="309"/>
    </row>
    <row r="243" spans="1:17" s="28" customFormat="1">
      <c r="A243" s="21"/>
      <c r="B243" s="22"/>
      <c r="C243" s="22" t="s">
        <v>324</v>
      </c>
      <c r="D243" s="23"/>
      <c r="E243" s="23"/>
      <c r="F243" s="193">
        <f>+(22+7+4+3)*0.6*0.1</f>
        <v>2.1599999999999997</v>
      </c>
      <c r="G243" s="194" t="s">
        <v>121</v>
      </c>
      <c r="H243" s="196"/>
      <c r="I243" s="195"/>
      <c r="J243" s="147"/>
      <c r="K243" s="27">
        <f>+IF($C243=K$1,$F243*$H249,0)</f>
        <v>0</v>
      </c>
      <c r="L243" s="27">
        <f t="shared" ref="L243:Q243" si="94">+IF($C243=L$1,$F243*$H249,0)</f>
        <v>0</v>
      </c>
      <c r="M243" s="27">
        <f t="shared" si="94"/>
        <v>0</v>
      </c>
      <c r="N243" s="27">
        <f t="shared" si="94"/>
        <v>0</v>
      </c>
      <c r="O243" s="27">
        <f t="shared" si="94"/>
        <v>0</v>
      </c>
      <c r="P243" s="27">
        <f t="shared" si="94"/>
        <v>0</v>
      </c>
      <c r="Q243" s="27">
        <f t="shared" si="94"/>
        <v>0</v>
      </c>
    </row>
    <row r="244" spans="1:17" s="28" customFormat="1">
      <c r="A244" s="21"/>
      <c r="B244" s="22"/>
      <c r="C244" s="22" t="s">
        <v>325</v>
      </c>
      <c r="D244" s="23"/>
      <c r="E244" s="23"/>
      <c r="F244" s="193">
        <f>+(9+10+84+11)*0.6*0.1</f>
        <v>6.84</v>
      </c>
      <c r="G244" s="194" t="s">
        <v>121</v>
      </c>
      <c r="H244" s="9"/>
      <c r="I244" s="27"/>
      <c r="J244" s="147"/>
      <c r="K244" s="27">
        <f>+IF($C244=K$1,$F244*$H249,0)</f>
        <v>0</v>
      </c>
      <c r="L244" s="27">
        <f t="shared" ref="L244:Q244" si="95">+IF($C244=L$1,$F244*$H249,0)</f>
        <v>0</v>
      </c>
      <c r="M244" s="27">
        <f t="shared" si="95"/>
        <v>0</v>
      </c>
      <c r="N244" s="27">
        <f t="shared" si="95"/>
        <v>0</v>
      </c>
      <c r="O244" s="27">
        <f t="shared" si="95"/>
        <v>0</v>
      </c>
      <c r="P244" s="27">
        <f t="shared" si="95"/>
        <v>0</v>
      </c>
      <c r="Q244" s="27">
        <f t="shared" si="95"/>
        <v>0</v>
      </c>
    </row>
    <row r="245" spans="1:17" s="28" customFormat="1">
      <c r="A245" s="21"/>
      <c r="B245" s="22"/>
      <c r="C245" s="22" t="s">
        <v>326</v>
      </c>
      <c r="D245" s="23"/>
      <c r="E245" s="23"/>
      <c r="F245" s="193">
        <f>+(88+88+48+15)*0.6*0.1</f>
        <v>14.340000000000002</v>
      </c>
      <c r="G245" s="194" t="s">
        <v>121</v>
      </c>
      <c r="H245" s="9"/>
      <c r="I245" s="27"/>
      <c r="J245" s="147"/>
      <c r="K245" s="27">
        <f>+IF($C245=K$1,$F245*$H249,0)</f>
        <v>0</v>
      </c>
      <c r="L245" s="27">
        <f t="shared" ref="L245:Q245" si="96">+IF($C245=L$1,$F245*$H249,0)</f>
        <v>0</v>
      </c>
      <c r="M245" s="27">
        <f t="shared" si="96"/>
        <v>0</v>
      </c>
      <c r="N245" s="27">
        <f t="shared" si="96"/>
        <v>0</v>
      </c>
      <c r="O245" s="27">
        <f t="shared" si="96"/>
        <v>0</v>
      </c>
      <c r="P245" s="27">
        <f t="shared" si="96"/>
        <v>0</v>
      </c>
      <c r="Q245" s="27">
        <f t="shared" si="96"/>
        <v>0</v>
      </c>
    </row>
    <row r="246" spans="1:17" s="28" customFormat="1">
      <c r="A246" s="21"/>
      <c r="B246" s="22"/>
      <c r="C246" s="22" t="s">
        <v>327</v>
      </c>
      <c r="D246" s="23"/>
      <c r="E246" s="23"/>
      <c r="F246" s="193">
        <f>+(3+3+7)*0.6*0.1</f>
        <v>0.78</v>
      </c>
      <c r="G246" s="194" t="s">
        <v>121</v>
      </c>
      <c r="H246" s="9"/>
      <c r="I246" s="27"/>
      <c r="J246" s="147"/>
      <c r="K246" s="27">
        <f>+IF($C246=K$1,$F246*$H249,0)</f>
        <v>0</v>
      </c>
      <c r="L246" s="27">
        <f t="shared" ref="L246:Q246" si="97">+IF($C246=L$1,$F246*$H249,0)</f>
        <v>0</v>
      </c>
      <c r="M246" s="27">
        <f t="shared" si="97"/>
        <v>0</v>
      </c>
      <c r="N246" s="27">
        <f t="shared" si="97"/>
        <v>0</v>
      </c>
      <c r="O246" s="27">
        <f t="shared" si="97"/>
        <v>0</v>
      </c>
      <c r="P246" s="27">
        <f t="shared" si="97"/>
        <v>0</v>
      </c>
      <c r="Q246" s="27">
        <f t="shared" si="97"/>
        <v>0</v>
      </c>
    </row>
    <row r="247" spans="1:17" s="28" customFormat="1">
      <c r="A247" s="21"/>
      <c r="B247" s="22"/>
      <c r="C247" s="22" t="s">
        <v>328</v>
      </c>
      <c r="D247" s="23"/>
      <c r="E247" s="23"/>
      <c r="F247" s="193">
        <f>+(65+65+3)*0.6*0.1</f>
        <v>7.98</v>
      </c>
      <c r="G247" s="194" t="s">
        <v>121</v>
      </c>
      <c r="H247" s="9"/>
      <c r="I247" s="27"/>
      <c r="J247" s="147"/>
      <c r="K247" s="27">
        <f>+IF($C247=K$1,$F247*$H249,0)</f>
        <v>0</v>
      </c>
      <c r="L247" s="27">
        <f t="shared" ref="L247:Q247" si="98">+IF($C247=L$1,$F247*$H249,0)</f>
        <v>0</v>
      </c>
      <c r="M247" s="27">
        <f t="shared" si="98"/>
        <v>0</v>
      </c>
      <c r="N247" s="27">
        <f t="shared" si="98"/>
        <v>0</v>
      </c>
      <c r="O247" s="27">
        <f t="shared" si="98"/>
        <v>0</v>
      </c>
      <c r="P247" s="27">
        <f t="shared" si="98"/>
        <v>0</v>
      </c>
      <c r="Q247" s="27">
        <f t="shared" si="98"/>
        <v>0</v>
      </c>
    </row>
    <row r="248" spans="1:17" s="28" customFormat="1">
      <c r="A248" s="21"/>
      <c r="B248" s="22"/>
      <c r="C248" s="22" t="s">
        <v>329</v>
      </c>
      <c r="D248" s="23"/>
      <c r="E248" s="23"/>
      <c r="F248" s="197">
        <f>+(45+55+3+50)*0.6*0.1</f>
        <v>9.18</v>
      </c>
      <c r="G248" s="198" t="s">
        <v>121</v>
      </c>
      <c r="H248" s="9"/>
      <c r="I248" s="27"/>
      <c r="J248" s="147"/>
      <c r="K248" s="27">
        <f>+IF($C248=K$1,$F248*$H249,0)</f>
        <v>0</v>
      </c>
      <c r="L248" s="27">
        <f t="shared" ref="L248:Q248" si="99">+IF($C248=L$1,$F248*$H249,0)</f>
        <v>0</v>
      </c>
      <c r="M248" s="27">
        <f t="shared" si="99"/>
        <v>0</v>
      </c>
      <c r="N248" s="27">
        <f t="shared" si="99"/>
        <v>0</v>
      </c>
      <c r="O248" s="27">
        <f t="shared" si="99"/>
        <v>0</v>
      </c>
      <c r="P248" s="27">
        <f t="shared" si="99"/>
        <v>0</v>
      </c>
      <c r="Q248" s="27">
        <f t="shared" si="99"/>
        <v>0</v>
      </c>
    </row>
    <row r="249" spans="1:17" s="28" customFormat="1">
      <c r="A249" s="21"/>
      <c r="B249" s="22"/>
      <c r="C249" s="22"/>
      <c r="D249" s="23"/>
      <c r="E249" s="23"/>
      <c r="F249" s="24">
        <f>SUM(F243:F248)</f>
        <v>41.280000000000008</v>
      </c>
      <c r="G249" s="194" t="s">
        <v>121</v>
      </c>
      <c r="H249" s="348">
        <v>0</v>
      </c>
      <c r="I249" s="27">
        <f>F249*ROUND(H249,2)</f>
        <v>0</v>
      </c>
      <c r="J249" s="147"/>
      <c r="K249" s="27"/>
      <c r="L249" s="27"/>
      <c r="M249" s="27"/>
      <c r="N249" s="27"/>
      <c r="O249" s="27"/>
      <c r="P249" s="27"/>
      <c r="Q249" s="27"/>
    </row>
    <row r="250" spans="1:17" s="308" customFormat="1">
      <c r="A250" s="222"/>
      <c r="B250" s="223"/>
      <c r="C250" s="307"/>
      <c r="H250" s="233"/>
      <c r="J250" s="239"/>
      <c r="K250" s="309"/>
      <c r="L250" s="309"/>
      <c r="M250" s="309"/>
      <c r="N250" s="309"/>
      <c r="O250" s="309"/>
      <c r="P250" s="309"/>
      <c r="Q250" s="309"/>
    </row>
    <row r="251" spans="1:17" s="308" customFormat="1" ht="27.75" customHeight="1">
      <c r="A251" s="21" t="str">
        <f>+$A$113</f>
        <v>A1</v>
      </c>
      <c r="B251" s="223">
        <v>12</v>
      </c>
      <c r="D251" s="307" t="s">
        <v>309</v>
      </c>
      <c r="F251" s="310"/>
      <c r="G251" s="238"/>
      <c r="H251" s="9"/>
      <c r="I251" s="201"/>
      <c r="J251" s="311"/>
      <c r="K251" s="309"/>
      <c r="L251" s="309"/>
      <c r="M251" s="309"/>
      <c r="N251" s="309"/>
      <c r="O251" s="309"/>
      <c r="P251" s="309"/>
      <c r="Q251" s="309"/>
    </row>
    <row r="252" spans="1:17" s="28" customFormat="1">
      <c r="A252" s="21"/>
      <c r="B252" s="22"/>
      <c r="C252" s="22" t="s">
        <v>324</v>
      </c>
      <c r="D252" s="23"/>
      <c r="E252" s="23"/>
      <c r="F252" s="193">
        <f>+(22+7+4+3)*0.6*0.3</f>
        <v>6.4799999999999995</v>
      </c>
      <c r="G252" s="194" t="s">
        <v>121</v>
      </c>
      <c r="H252" s="196"/>
      <c r="I252" s="195"/>
      <c r="J252" s="147"/>
      <c r="K252" s="27">
        <f>+IF($C252=K$1,$F252*$H258,0)</f>
        <v>0</v>
      </c>
      <c r="L252" s="27">
        <f t="shared" ref="L252:Q252" si="100">+IF($C252=L$1,$F252*$H258,0)</f>
        <v>0</v>
      </c>
      <c r="M252" s="27">
        <f t="shared" si="100"/>
        <v>0</v>
      </c>
      <c r="N252" s="27">
        <f t="shared" si="100"/>
        <v>0</v>
      </c>
      <c r="O252" s="27">
        <f t="shared" si="100"/>
        <v>0</v>
      </c>
      <c r="P252" s="27">
        <f t="shared" si="100"/>
        <v>0</v>
      </c>
      <c r="Q252" s="27">
        <f t="shared" si="100"/>
        <v>0</v>
      </c>
    </row>
    <row r="253" spans="1:17" s="28" customFormat="1">
      <c r="A253" s="21"/>
      <c r="B253" s="22"/>
      <c r="C253" s="22" t="s">
        <v>325</v>
      </c>
      <c r="D253" s="23"/>
      <c r="E253" s="23"/>
      <c r="F253" s="193">
        <f>+(9+10+84+11)*0.6*0.3</f>
        <v>20.519999999999996</v>
      </c>
      <c r="G253" s="194" t="s">
        <v>121</v>
      </c>
      <c r="H253" s="9"/>
      <c r="I253" s="27"/>
      <c r="J253" s="147"/>
      <c r="K253" s="27">
        <f>+IF($C253=K$1,$F253*$H258,0)</f>
        <v>0</v>
      </c>
      <c r="L253" s="27">
        <f t="shared" ref="L253:Q253" si="101">+IF($C253=L$1,$F253*$H258,0)</f>
        <v>0</v>
      </c>
      <c r="M253" s="27">
        <f t="shared" si="101"/>
        <v>0</v>
      </c>
      <c r="N253" s="27">
        <f t="shared" si="101"/>
        <v>0</v>
      </c>
      <c r="O253" s="27">
        <f t="shared" si="101"/>
        <v>0</v>
      </c>
      <c r="P253" s="27">
        <f t="shared" si="101"/>
        <v>0</v>
      </c>
      <c r="Q253" s="27">
        <f t="shared" si="101"/>
        <v>0</v>
      </c>
    </row>
    <row r="254" spans="1:17" s="28" customFormat="1">
      <c r="A254" s="21"/>
      <c r="B254" s="22"/>
      <c r="C254" s="22" t="s">
        <v>326</v>
      </c>
      <c r="D254" s="23"/>
      <c r="E254" s="23"/>
      <c r="F254" s="193">
        <f>+(88+88+48+15)*0.6*0.3</f>
        <v>43.02</v>
      </c>
      <c r="G254" s="194" t="s">
        <v>121</v>
      </c>
      <c r="H254" s="9"/>
      <c r="I254" s="27"/>
      <c r="J254" s="147"/>
      <c r="K254" s="27">
        <f>+IF($C254=K$1,$F254*$H258,0)</f>
        <v>0</v>
      </c>
      <c r="L254" s="27">
        <f t="shared" ref="L254:Q254" si="102">+IF($C254=L$1,$F254*$H258,0)</f>
        <v>0</v>
      </c>
      <c r="M254" s="27">
        <f t="shared" si="102"/>
        <v>0</v>
      </c>
      <c r="N254" s="27">
        <f t="shared" si="102"/>
        <v>0</v>
      </c>
      <c r="O254" s="27">
        <f t="shared" si="102"/>
        <v>0</v>
      </c>
      <c r="P254" s="27">
        <f t="shared" si="102"/>
        <v>0</v>
      </c>
      <c r="Q254" s="27">
        <f t="shared" si="102"/>
        <v>0</v>
      </c>
    </row>
    <row r="255" spans="1:17" s="28" customFormat="1">
      <c r="A255" s="21"/>
      <c r="B255" s="22"/>
      <c r="C255" s="22" t="s">
        <v>327</v>
      </c>
      <c r="D255" s="23"/>
      <c r="E255" s="23"/>
      <c r="F255" s="193">
        <f>+(3+3+7)*0.6*0.3</f>
        <v>2.34</v>
      </c>
      <c r="G255" s="194" t="s">
        <v>121</v>
      </c>
      <c r="H255" s="9"/>
      <c r="I255" s="27"/>
      <c r="J255" s="147"/>
      <c r="K255" s="27">
        <f>+IF($C255=K$1,$F255*$H258,0)</f>
        <v>0</v>
      </c>
      <c r="L255" s="27">
        <f t="shared" ref="L255:Q255" si="103">+IF($C255=L$1,$F255*$H258,0)</f>
        <v>0</v>
      </c>
      <c r="M255" s="27">
        <f t="shared" si="103"/>
        <v>0</v>
      </c>
      <c r="N255" s="27">
        <f t="shared" si="103"/>
        <v>0</v>
      </c>
      <c r="O255" s="27">
        <f t="shared" si="103"/>
        <v>0</v>
      </c>
      <c r="P255" s="27">
        <f t="shared" si="103"/>
        <v>0</v>
      </c>
      <c r="Q255" s="27">
        <f t="shared" si="103"/>
        <v>0</v>
      </c>
    </row>
    <row r="256" spans="1:17" s="28" customFormat="1">
      <c r="A256" s="21"/>
      <c r="B256" s="22"/>
      <c r="C256" s="22" t="s">
        <v>328</v>
      </c>
      <c r="D256" s="23"/>
      <c r="E256" s="23"/>
      <c r="F256" s="193">
        <f>+(65+65+3)*0.6*0.3</f>
        <v>23.939999999999998</v>
      </c>
      <c r="G256" s="194" t="s">
        <v>121</v>
      </c>
      <c r="H256" s="9"/>
      <c r="I256" s="27"/>
      <c r="J256" s="147"/>
      <c r="K256" s="27">
        <f>+IF($C256=K$1,$F256*$H258,0)</f>
        <v>0</v>
      </c>
      <c r="L256" s="27">
        <f t="shared" ref="L256:Q256" si="104">+IF($C256=L$1,$F256*$H258,0)</f>
        <v>0</v>
      </c>
      <c r="M256" s="27">
        <f t="shared" si="104"/>
        <v>0</v>
      </c>
      <c r="N256" s="27">
        <f t="shared" si="104"/>
        <v>0</v>
      </c>
      <c r="O256" s="27">
        <f t="shared" si="104"/>
        <v>0</v>
      </c>
      <c r="P256" s="27">
        <f t="shared" si="104"/>
        <v>0</v>
      </c>
      <c r="Q256" s="27">
        <f t="shared" si="104"/>
        <v>0</v>
      </c>
    </row>
    <row r="257" spans="1:17" s="28" customFormat="1">
      <c r="A257" s="21"/>
      <c r="B257" s="22"/>
      <c r="C257" s="22" t="s">
        <v>329</v>
      </c>
      <c r="D257" s="23"/>
      <c r="E257" s="23"/>
      <c r="F257" s="197">
        <f>+(45+55+3+50)*0.6*0.3</f>
        <v>27.54</v>
      </c>
      <c r="G257" s="198" t="s">
        <v>121</v>
      </c>
      <c r="H257" s="9"/>
      <c r="I257" s="27"/>
      <c r="J257" s="147"/>
      <c r="K257" s="27">
        <f>+IF($C257=K$1,$F257*$H258,0)</f>
        <v>0</v>
      </c>
      <c r="L257" s="27">
        <f t="shared" ref="L257:Q257" si="105">+IF($C257=L$1,$F257*$H258,0)</f>
        <v>0</v>
      </c>
      <c r="M257" s="27">
        <f t="shared" si="105"/>
        <v>0</v>
      </c>
      <c r="N257" s="27">
        <f t="shared" si="105"/>
        <v>0</v>
      </c>
      <c r="O257" s="27">
        <f t="shared" si="105"/>
        <v>0</v>
      </c>
      <c r="P257" s="27">
        <f t="shared" si="105"/>
        <v>0</v>
      </c>
      <c r="Q257" s="27">
        <f t="shared" si="105"/>
        <v>0</v>
      </c>
    </row>
    <row r="258" spans="1:17" s="28" customFormat="1">
      <c r="A258" s="21"/>
      <c r="B258" s="22"/>
      <c r="C258" s="22"/>
      <c r="D258" s="23"/>
      <c r="E258" s="23"/>
      <c r="F258" s="24">
        <f>SUM(F252:F257)</f>
        <v>123.84</v>
      </c>
      <c r="G258" s="194" t="s">
        <v>121</v>
      </c>
      <c r="H258" s="348">
        <v>0</v>
      </c>
      <c r="I258" s="27">
        <f>F258*ROUND(H258,2)</f>
        <v>0</v>
      </c>
      <c r="J258" s="147"/>
      <c r="K258" s="27"/>
      <c r="L258" s="27"/>
      <c r="M258" s="27"/>
      <c r="N258" s="27"/>
      <c r="O258" s="27"/>
      <c r="P258" s="27"/>
      <c r="Q258" s="27"/>
    </row>
    <row r="259" spans="1:17" s="28" customFormat="1">
      <c r="A259" s="21"/>
      <c r="B259" s="22"/>
      <c r="D259" s="23"/>
      <c r="F259" s="24"/>
      <c r="G259" s="25"/>
      <c r="H259" s="9"/>
      <c r="I259" s="27"/>
      <c r="J259" s="147"/>
      <c r="K259" s="27"/>
      <c r="L259" s="27"/>
      <c r="M259" s="27"/>
      <c r="N259" s="27"/>
      <c r="O259" s="27"/>
      <c r="P259" s="27"/>
      <c r="Q259" s="27"/>
    </row>
    <row r="260" spans="1:17" s="28" customFormat="1" ht="42.75">
      <c r="A260" s="21" t="str">
        <f>+$A$113</f>
        <v>A1</v>
      </c>
      <c r="B260" s="22">
        <v>13</v>
      </c>
      <c r="C260" s="22"/>
      <c r="D260" s="23" t="s">
        <v>340</v>
      </c>
      <c r="E260" s="23"/>
      <c r="G260" s="25"/>
      <c r="H260" s="9"/>
      <c r="I260" s="27"/>
      <c r="J260" s="147"/>
      <c r="K260" s="27"/>
      <c r="L260" s="27"/>
      <c r="M260" s="27"/>
      <c r="N260" s="27"/>
      <c r="O260" s="27"/>
      <c r="P260" s="27"/>
      <c r="Q260" s="27"/>
    </row>
    <row r="261" spans="1:17" s="28" customFormat="1">
      <c r="A261" s="21"/>
      <c r="B261" s="22"/>
      <c r="C261" s="22" t="s">
        <v>324</v>
      </c>
      <c r="D261" s="23"/>
      <c r="E261" s="23"/>
      <c r="F261" s="193">
        <f>+(22+7+4+3)*0.6*0.6</f>
        <v>12.959999999999999</v>
      </c>
      <c r="G261" s="194" t="s">
        <v>121</v>
      </c>
      <c r="H261" s="196"/>
      <c r="I261" s="195"/>
      <c r="J261" s="147"/>
      <c r="K261" s="27">
        <f>+IF($C261=K$1,$F261*$H267,0)</f>
        <v>0</v>
      </c>
      <c r="L261" s="27">
        <f t="shared" ref="L261:Q261" si="106">+IF($C261=L$1,$F261*$H267,0)</f>
        <v>0</v>
      </c>
      <c r="M261" s="27">
        <f t="shared" si="106"/>
        <v>0</v>
      </c>
      <c r="N261" s="27">
        <f t="shared" si="106"/>
        <v>0</v>
      </c>
      <c r="O261" s="27">
        <f t="shared" si="106"/>
        <v>0</v>
      </c>
      <c r="P261" s="27">
        <f t="shared" si="106"/>
        <v>0</v>
      </c>
      <c r="Q261" s="27">
        <f t="shared" si="106"/>
        <v>0</v>
      </c>
    </row>
    <row r="262" spans="1:17" s="28" customFormat="1">
      <c r="A262" s="21"/>
      <c r="B262" s="22"/>
      <c r="C262" s="22" t="s">
        <v>325</v>
      </c>
      <c r="D262" s="23"/>
      <c r="E262" s="23"/>
      <c r="F262" s="193">
        <f>+(9+10+84+11)*0.6*0.6</f>
        <v>41.039999999999992</v>
      </c>
      <c r="G262" s="194" t="s">
        <v>121</v>
      </c>
      <c r="H262" s="9"/>
      <c r="I262" s="27"/>
      <c r="J262" s="147"/>
      <c r="K262" s="27">
        <f>+IF($C262=K$1,$F262*$H267,0)</f>
        <v>0</v>
      </c>
      <c r="L262" s="27">
        <f t="shared" ref="L262:Q262" si="107">+IF($C262=L$1,$F262*$H267,0)</f>
        <v>0</v>
      </c>
      <c r="M262" s="27">
        <f t="shared" si="107"/>
        <v>0</v>
      </c>
      <c r="N262" s="27">
        <f t="shared" si="107"/>
        <v>0</v>
      </c>
      <c r="O262" s="27">
        <f t="shared" si="107"/>
        <v>0</v>
      </c>
      <c r="P262" s="27">
        <f t="shared" si="107"/>
        <v>0</v>
      </c>
      <c r="Q262" s="27">
        <f t="shared" si="107"/>
        <v>0</v>
      </c>
    </row>
    <row r="263" spans="1:17" s="28" customFormat="1">
      <c r="A263" s="21"/>
      <c r="B263" s="22"/>
      <c r="C263" s="22" t="s">
        <v>326</v>
      </c>
      <c r="D263" s="23"/>
      <c r="E263" s="23"/>
      <c r="F263" s="193">
        <f>+(88+88+48+15)*0.6*0.6</f>
        <v>86.04</v>
      </c>
      <c r="G263" s="194" t="s">
        <v>121</v>
      </c>
      <c r="H263" s="9"/>
      <c r="I263" s="27"/>
      <c r="J263" s="147"/>
      <c r="K263" s="27">
        <f>+IF($C263=K$1,$F263*$H267,0)</f>
        <v>0</v>
      </c>
      <c r="L263" s="27">
        <f t="shared" ref="L263:Q263" si="108">+IF($C263=L$1,$F263*$H267,0)</f>
        <v>0</v>
      </c>
      <c r="M263" s="27">
        <f t="shared" si="108"/>
        <v>0</v>
      </c>
      <c r="N263" s="27">
        <f t="shared" si="108"/>
        <v>0</v>
      </c>
      <c r="O263" s="27">
        <f t="shared" si="108"/>
        <v>0</v>
      </c>
      <c r="P263" s="27">
        <f t="shared" si="108"/>
        <v>0</v>
      </c>
      <c r="Q263" s="27">
        <f t="shared" si="108"/>
        <v>0</v>
      </c>
    </row>
    <row r="264" spans="1:17" s="28" customFormat="1">
      <c r="A264" s="21"/>
      <c r="B264" s="22"/>
      <c r="C264" s="22" t="s">
        <v>327</v>
      </c>
      <c r="D264" s="23"/>
      <c r="E264" s="23"/>
      <c r="F264" s="193">
        <f>+(3+3+7)*0.6*0.6</f>
        <v>4.68</v>
      </c>
      <c r="G264" s="194" t="s">
        <v>121</v>
      </c>
      <c r="H264" s="9"/>
      <c r="I264" s="27"/>
      <c r="J264" s="147"/>
      <c r="K264" s="27">
        <f>+IF($C264=K$1,$F264*$H267,0)</f>
        <v>0</v>
      </c>
      <c r="L264" s="27">
        <f t="shared" ref="L264:Q264" si="109">+IF($C264=L$1,$F264*$H267,0)</f>
        <v>0</v>
      </c>
      <c r="M264" s="27">
        <f t="shared" si="109"/>
        <v>0</v>
      </c>
      <c r="N264" s="27">
        <f t="shared" si="109"/>
        <v>0</v>
      </c>
      <c r="O264" s="27">
        <f t="shared" si="109"/>
        <v>0</v>
      </c>
      <c r="P264" s="27">
        <f t="shared" si="109"/>
        <v>0</v>
      </c>
      <c r="Q264" s="27">
        <f t="shared" si="109"/>
        <v>0</v>
      </c>
    </row>
    <row r="265" spans="1:17" s="28" customFormat="1">
      <c r="A265" s="21"/>
      <c r="B265" s="22"/>
      <c r="C265" s="22" t="s">
        <v>328</v>
      </c>
      <c r="D265" s="23"/>
      <c r="E265" s="23"/>
      <c r="F265" s="193">
        <f>+(65+65+3)*0.6*0.6</f>
        <v>47.879999999999995</v>
      </c>
      <c r="G265" s="194" t="s">
        <v>121</v>
      </c>
      <c r="H265" s="9"/>
      <c r="I265" s="27"/>
      <c r="J265" s="147"/>
      <c r="K265" s="27">
        <f>+IF($C265=K$1,$F265*$H267,0)</f>
        <v>0</v>
      </c>
      <c r="L265" s="27">
        <f t="shared" ref="L265:Q265" si="110">+IF($C265=L$1,$F265*$H267,0)</f>
        <v>0</v>
      </c>
      <c r="M265" s="27">
        <f t="shared" si="110"/>
        <v>0</v>
      </c>
      <c r="N265" s="27">
        <f t="shared" si="110"/>
        <v>0</v>
      </c>
      <c r="O265" s="27">
        <f t="shared" si="110"/>
        <v>0</v>
      </c>
      <c r="P265" s="27">
        <f t="shared" si="110"/>
        <v>0</v>
      </c>
      <c r="Q265" s="27">
        <f t="shared" si="110"/>
        <v>0</v>
      </c>
    </row>
    <row r="266" spans="1:17" s="28" customFormat="1">
      <c r="A266" s="21"/>
      <c r="B266" s="22"/>
      <c r="C266" s="22" t="s">
        <v>329</v>
      </c>
      <c r="D266" s="23"/>
      <c r="E266" s="23"/>
      <c r="F266" s="197">
        <f>+(45+55+3+50)*0.6*0.6</f>
        <v>55.08</v>
      </c>
      <c r="G266" s="198" t="s">
        <v>121</v>
      </c>
      <c r="H266" s="9"/>
      <c r="I266" s="27"/>
      <c r="J266" s="147"/>
      <c r="K266" s="27">
        <f>+IF($C266=K$1,$F266*$H267,0)</f>
        <v>0</v>
      </c>
      <c r="L266" s="27">
        <f t="shared" ref="L266:Q266" si="111">+IF($C266=L$1,$F266*$H267,0)</f>
        <v>0</v>
      </c>
      <c r="M266" s="27">
        <f t="shared" si="111"/>
        <v>0</v>
      </c>
      <c r="N266" s="27">
        <f t="shared" si="111"/>
        <v>0</v>
      </c>
      <c r="O266" s="27">
        <f t="shared" si="111"/>
        <v>0</v>
      </c>
      <c r="P266" s="27">
        <f t="shared" si="111"/>
        <v>0</v>
      </c>
      <c r="Q266" s="27">
        <f t="shared" si="111"/>
        <v>0</v>
      </c>
    </row>
    <row r="267" spans="1:17" s="28" customFormat="1">
      <c r="A267" s="21"/>
      <c r="B267" s="22"/>
      <c r="C267" s="22"/>
      <c r="D267" s="23"/>
      <c r="E267" s="23"/>
      <c r="F267" s="24">
        <f>SUM(F261:F266)</f>
        <v>247.68</v>
      </c>
      <c r="G267" s="194" t="s">
        <v>121</v>
      </c>
      <c r="H267" s="348">
        <v>0</v>
      </c>
      <c r="I267" s="27">
        <f>F267*ROUND(H267,2)</f>
        <v>0</v>
      </c>
      <c r="J267" s="147"/>
      <c r="K267" s="27"/>
      <c r="L267" s="27"/>
      <c r="M267" s="27"/>
      <c r="N267" s="27"/>
      <c r="O267" s="27"/>
      <c r="P267" s="27"/>
      <c r="Q267" s="27"/>
    </row>
    <row r="268" spans="1:17" s="28" customFormat="1">
      <c r="A268" s="21"/>
      <c r="B268" s="22"/>
      <c r="C268" s="23"/>
      <c r="D268" s="23"/>
      <c r="E268" s="24"/>
      <c r="F268" s="25"/>
      <c r="G268" s="26"/>
      <c r="H268" s="332"/>
      <c r="J268" s="147"/>
      <c r="K268" s="27"/>
      <c r="L268" s="27"/>
      <c r="M268" s="27"/>
      <c r="N268" s="27"/>
      <c r="O268" s="27"/>
      <c r="P268" s="27"/>
      <c r="Q268" s="27"/>
    </row>
    <row r="269" spans="1:17" s="28" customFormat="1">
      <c r="A269" s="232"/>
      <c r="B269" s="118"/>
      <c r="C269" s="306"/>
      <c r="D269" s="37" t="s">
        <v>341</v>
      </c>
      <c r="E269" s="126"/>
      <c r="F269" s="127"/>
      <c r="G269" s="121"/>
      <c r="H269" s="331"/>
      <c r="I269" s="122"/>
      <c r="J269" s="147"/>
      <c r="K269" s="27"/>
      <c r="L269" s="27"/>
      <c r="M269" s="27"/>
      <c r="N269" s="27"/>
      <c r="O269" s="27"/>
      <c r="P269" s="27"/>
      <c r="Q269" s="27"/>
    </row>
    <row r="270" spans="1:17" s="28" customFormat="1">
      <c r="A270" s="21"/>
      <c r="B270" s="22"/>
      <c r="C270" s="23"/>
      <c r="D270" s="23"/>
      <c r="F270" s="24"/>
      <c r="G270" s="25"/>
      <c r="H270" s="9"/>
      <c r="I270" s="27"/>
      <c r="J270" s="147"/>
      <c r="K270" s="27"/>
      <c r="L270" s="27"/>
      <c r="M270" s="27"/>
      <c r="N270" s="27"/>
      <c r="O270" s="27"/>
      <c r="P270" s="27"/>
      <c r="Q270" s="27"/>
    </row>
    <row r="271" spans="1:17" s="190" customFormat="1" ht="28.5">
      <c r="A271" s="183" t="s">
        <v>6</v>
      </c>
      <c r="B271" s="191">
        <v>14</v>
      </c>
      <c r="C271" s="190" t="s">
        <v>334</v>
      </c>
      <c r="D271" s="182" t="s">
        <v>315</v>
      </c>
      <c r="F271" s="28"/>
      <c r="G271" s="28"/>
      <c r="H271" s="333"/>
      <c r="J271" s="236"/>
      <c r="K271" s="189"/>
      <c r="L271" s="189"/>
      <c r="M271" s="189"/>
      <c r="N271" s="189"/>
      <c r="O271" s="189"/>
      <c r="P271" s="189"/>
      <c r="Q271" s="189"/>
    </row>
    <row r="272" spans="1:17" s="190" customFormat="1">
      <c r="A272" s="183"/>
      <c r="B272" s="191"/>
      <c r="C272" s="22" t="s">
        <v>328</v>
      </c>
      <c r="D272" s="182"/>
      <c r="F272" s="193">
        <v>45</v>
      </c>
      <c r="G272" s="194" t="s">
        <v>121</v>
      </c>
      <c r="H272" s="9"/>
      <c r="I272" s="27"/>
      <c r="J272" s="236"/>
      <c r="K272" s="27">
        <f>+IF($C272=K$1,$F272*$H274,0)</f>
        <v>0</v>
      </c>
      <c r="L272" s="27">
        <f t="shared" ref="L272:Q272" si="112">+IF($C272=L$1,$F272*$H274,0)</f>
        <v>0</v>
      </c>
      <c r="M272" s="27">
        <f t="shared" si="112"/>
        <v>0</v>
      </c>
      <c r="N272" s="27">
        <f t="shared" si="112"/>
        <v>0</v>
      </c>
      <c r="O272" s="27">
        <f t="shared" si="112"/>
        <v>0</v>
      </c>
      <c r="P272" s="27">
        <f t="shared" si="112"/>
        <v>0</v>
      </c>
      <c r="Q272" s="27">
        <f t="shared" si="112"/>
        <v>0</v>
      </c>
    </row>
    <row r="273" spans="1:17" s="190" customFormat="1">
      <c r="A273" s="183"/>
      <c r="B273" s="191"/>
      <c r="C273" s="22" t="s">
        <v>329</v>
      </c>
      <c r="D273" s="182"/>
      <c r="F273" s="197">
        <v>45</v>
      </c>
      <c r="G273" s="198" t="s">
        <v>121</v>
      </c>
      <c r="H273" s="9"/>
      <c r="I273" s="27"/>
      <c r="J273" s="236"/>
      <c r="K273" s="27">
        <f>+IF($C273=K$1,$F273*$H274,0)</f>
        <v>0</v>
      </c>
      <c r="L273" s="27">
        <f t="shared" ref="L273:Q273" si="113">+IF($C273=L$1,$F273*$H274,0)</f>
        <v>0</v>
      </c>
      <c r="M273" s="27">
        <f t="shared" si="113"/>
        <v>0</v>
      </c>
      <c r="N273" s="27">
        <f t="shared" si="113"/>
        <v>0</v>
      </c>
      <c r="O273" s="27">
        <f t="shared" si="113"/>
        <v>0</v>
      </c>
      <c r="P273" s="27">
        <f t="shared" si="113"/>
        <v>0</v>
      </c>
      <c r="Q273" s="27">
        <f t="shared" si="113"/>
        <v>0</v>
      </c>
    </row>
    <row r="274" spans="1:17" s="190" customFormat="1">
      <c r="A274" s="183"/>
      <c r="B274" s="191"/>
      <c r="D274" s="182"/>
      <c r="F274" s="24">
        <f>SUM(F272:F273)</f>
        <v>90</v>
      </c>
      <c r="G274" s="25" t="s">
        <v>121</v>
      </c>
      <c r="H274" s="348">
        <v>0</v>
      </c>
      <c r="I274" s="27">
        <f>F274*ROUND(H274,2)</f>
        <v>0</v>
      </c>
      <c r="J274" s="236"/>
      <c r="K274" s="189"/>
      <c r="L274" s="189"/>
      <c r="M274" s="189"/>
      <c r="N274" s="189"/>
      <c r="O274" s="189"/>
      <c r="P274" s="189"/>
      <c r="Q274" s="189"/>
    </row>
    <row r="275" spans="1:17" s="190" customFormat="1">
      <c r="A275" s="183"/>
      <c r="B275" s="191"/>
      <c r="C275" s="182"/>
      <c r="D275" s="182"/>
      <c r="F275" s="24"/>
      <c r="G275" s="25"/>
      <c r="H275" s="334"/>
      <c r="I275" s="189"/>
      <c r="J275" s="236"/>
      <c r="K275" s="189"/>
      <c r="L275" s="189"/>
      <c r="M275" s="189"/>
      <c r="N275" s="189"/>
      <c r="O275" s="189"/>
      <c r="P275" s="189"/>
      <c r="Q275" s="189"/>
    </row>
    <row r="276" spans="1:17" s="190" customFormat="1">
      <c r="A276" s="183" t="s">
        <v>6</v>
      </c>
      <c r="B276" s="191">
        <f>+B271+1</f>
        <v>15</v>
      </c>
      <c r="C276" s="190" t="s">
        <v>334</v>
      </c>
      <c r="D276" s="182" t="s">
        <v>129</v>
      </c>
      <c r="F276" s="28"/>
      <c r="G276" s="28"/>
      <c r="H276" s="333"/>
      <c r="J276" s="236"/>
      <c r="K276" s="189"/>
      <c r="L276" s="189"/>
      <c r="M276" s="189"/>
      <c r="N276" s="189"/>
      <c r="O276" s="189"/>
      <c r="P276" s="189"/>
      <c r="Q276" s="189"/>
    </row>
    <row r="277" spans="1:17" s="190" customFormat="1">
      <c r="A277" s="183"/>
      <c r="B277" s="191"/>
      <c r="C277" s="22" t="s">
        <v>328</v>
      </c>
      <c r="D277" s="182"/>
      <c r="F277" s="193">
        <v>13</v>
      </c>
      <c r="G277" s="194" t="s">
        <v>119</v>
      </c>
      <c r="H277" s="9"/>
      <c r="I277" s="27"/>
      <c r="J277" s="236"/>
      <c r="K277" s="27">
        <f>+IF($C277=K$1,$F277*$H279,0)</f>
        <v>0</v>
      </c>
      <c r="L277" s="27">
        <f t="shared" ref="L277:Q277" si="114">+IF($C277=L$1,$F277*$H279,0)</f>
        <v>0</v>
      </c>
      <c r="M277" s="27">
        <f t="shared" si="114"/>
        <v>0</v>
      </c>
      <c r="N277" s="27">
        <f t="shared" si="114"/>
        <v>0</v>
      </c>
      <c r="O277" s="27">
        <f t="shared" si="114"/>
        <v>0</v>
      </c>
      <c r="P277" s="27">
        <f t="shared" si="114"/>
        <v>0</v>
      </c>
      <c r="Q277" s="27">
        <f t="shared" si="114"/>
        <v>0</v>
      </c>
    </row>
    <row r="278" spans="1:17" s="190" customFormat="1">
      <c r="A278" s="183"/>
      <c r="B278" s="191"/>
      <c r="C278" s="22" t="s">
        <v>329</v>
      </c>
      <c r="D278" s="182"/>
      <c r="F278" s="197">
        <v>13</v>
      </c>
      <c r="G278" s="198" t="s">
        <v>119</v>
      </c>
      <c r="H278" s="9"/>
      <c r="I278" s="27"/>
      <c r="J278" s="236"/>
      <c r="K278" s="27">
        <f>+IF($C278=K$1,$F278*$H279,0)</f>
        <v>0</v>
      </c>
      <c r="L278" s="27">
        <f t="shared" ref="L278:Q278" si="115">+IF($C278=L$1,$F278*$H279,0)</f>
        <v>0</v>
      </c>
      <c r="M278" s="27">
        <f t="shared" si="115"/>
        <v>0</v>
      </c>
      <c r="N278" s="27">
        <f t="shared" si="115"/>
        <v>0</v>
      </c>
      <c r="O278" s="27">
        <f t="shared" si="115"/>
        <v>0</v>
      </c>
      <c r="P278" s="27">
        <f t="shared" si="115"/>
        <v>0</v>
      </c>
      <c r="Q278" s="27">
        <f t="shared" si="115"/>
        <v>0</v>
      </c>
    </row>
    <row r="279" spans="1:17" s="190" customFormat="1">
      <c r="A279" s="183"/>
      <c r="B279" s="191"/>
      <c r="D279" s="182"/>
      <c r="F279" s="24">
        <f>SUM(F277:F278)</f>
        <v>26</v>
      </c>
      <c r="G279" s="25" t="s">
        <v>119</v>
      </c>
      <c r="H279" s="348">
        <v>0</v>
      </c>
      <c r="I279" s="27">
        <f>F279*ROUND(H279,2)</f>
        <v>0</v>
      </c>
      <c r="J279" s="236"/>
      <c r="K279" s="189"/>
      <c r="L279" s="189"/>
      <c r="M279" s="189"/>
      <c r="N279" s="189"/>
      <c r="O279" s="189"/>
      <c r="P279" s="189"/>
      <c r="Q279" s="189"/>
    </row>
    <row r="280" spans="1:17" s="190" customFormat="1">
      <c r="A280" s="183"/>
      <c r="B280" s="191"/>
      <c r="C280" s="182"/>
      <c r="D280" s="182"/>
      <c r="F280" s="24"/>
      <c r="G280" s="25"/>
      <c r="H280" s="334"/>
      <c r="I280" s="189"/>
      <c r="J280" s="236"/>
      <c r="K280" s="189"/>
      <c r="L280" s="189"/>
      <c r="M280" s="189"/>
      <c r="N280" s="189"/>
      <c r="O280" s="189"/>
      <c r="P280" s="189"/>
      <c r="Q280" s="189"/>
    </row>
    <row r="281" spans="1:17" s="190" customFormat="1" ht="17.25" customHeight="1">
      <c r="A281" s="183" t="s">
        <v>6</v>
      </c>
      <c r="B281" s="191">
        <f>+B276+1</f>
        <v>16</v>
      </c>
      <c r="C281" s="190" t="s">
        <v>334</v>
      </c>
      <c r="D281" s="182" t="s">
        <v>331</v>
      </c>
      <c r="F281" s="28"/>
      <c r="G281" s="28"/>
      <c r="H281" s="333"/>
      <c r="I281" s="27"/>
      <c r="J281" s="236"/>
      <c r="K281" s="189"/>
      <c r="L281" s="189"/>
      <c r="M281" s="189"/>
      <c r="N281" s="189"/>
      <c r="O281" s="189"/>
      <c r="P281" s="189"/>
      <c r="Q281" s="189"/>
    </row>
    <row r="282" spans="1:17" s="190" customFormat="1" ht="17.25" customHeight="1">
      <c r="A282" s="183"/>
      <c r="B282" s="191"/>
      <c r="C282" s="22" t="s">
        <v>328</v>
      </c>
      <c r="D282" s="182"/>
      <c r="F282" s="193">
        <f>13*0.3</f>
        <v>3.9</v>
      </c>
      <c r="G282" s="194" t="s">
        <v>119</v>
      </c>
      <c r="H282" s="9"/>
      <c r="I282" s="27"/>
      <c r="J282" s="236"/>
      <c r="K282" s="27">
        <f>+IF($C282=K$1,$F282*$H284,0)</f>
        <v>0</v>
      </c>
      <c r="L282" s="27">
        <f t="shared" ref="L282:Q282" si="116">+IF($C282=L$1,$F282*$H284,0)</f>
        <v>0</v>
      </c>
      <c r="M282" s="27">
        <f t="shared" si="116"/>
        <v>0</v>
      </c>
      <c r="N282" s="27">
        <f t="shared" si="116"/>
        <v>0</v>
      </c>
      <c r="O282" s="27">
        <f t="shared" si="116"/>
        <v>0</v>
      </c>
      <c r="P282" s="27">
        <f t="shared" si="116"/>
        <v>0</v>
      </c>
      <c r="Q282" s="27">
        <f t="shared" si="116"/>
        <v>0</v>
      </c>
    </row>
    <row r="283" spans="1:17" s="190" customFormat="1" ht="17.25" customHeight="1">
      <c r="A283" s="183"/>
      <c r="B283" s="191"/>
      <c r="C283" s="22" t="s">
        <v>329</v>
      </c>
      <c r="D283" s="182"/>
      <c r="F283" s="197">
        <f>13*0.3</f>
        <v>3.9</v>
      </c>
      <c r="G283" s="198" t="s">
        <v>119</v>
      </c>
      <c r="H283" s="9"/>
      <c r="I283" s="27"/>
      <c r="J283" s="236"/>
      <c r="K283" s="27">
        <f>+IF($C283=K$1,$F283*$H284,0)</f>
        <v>0</v>
      </c>
      <c r="L283" s="27">
        <f t="shared" ref="L283:Q283" si="117">+IF($C283=L$1,$F283*$H284,0)</f>
        <v>0</v>
      </c>
      <c r="M283" s="27">
        <f t="shared" si="117"/>
        <v>0</v>
      </c>
      <c r="N283" s="27">
        <f t="shared" si="117"/>
        <v>0</v>
      </c>
      <c r="O283" s="27">
        <f t="shared" si="117"/>
        <v>0</v>
      </c>
      <c r="P283" s="27">
        <f t="shared" si="117"/>
        <v>0</v>
      </c>
      <c r="Q283" s="27">
        <f t="shared" si="117"/>
        <v>0</v>
      </c>
    </row>
    <row r="284" spans="1:17" s="190" customFormat="1" ht="17.25" customHeight="1">
      <c r="A284" s="183"/>
      <c r="B284" s="191"/>
      <c r="D284" s="182"/>
      <c r="F284" s="24">
        <f>SUM(F282:F283)</f>
        <v>7.8</v>
      </c>
      <c r="G284" s="25" t="s">
        <v>119</v>
      </c>
      <c r="H284" s="348">
        <v>0</v>
      </c>
      <c r="I284" s="27">
        <f>F284*ROUND(H284,2)</f>
        <v>0</v>
      </c>
      <c r="J284" s="236"/>
      <c r="K284" s="189"/>
      <c r="L284" s="189"/>
      <c r="M284" s="189"/>
      <c r="N284" s="189"/>
      <c r="O284" s="189"/>
      <c r="P284" s="189"/>
      <c r="Q284" s="189"/>
    </row>
    <row r="285" spans="1:17" s="190" customFormat="1">
      <c r="A285" s="183"/>
      <c r="B285" s="191"/>
      <c r="C285" s="182"/>
      <c r="D285" s="182"/>
      <c r="F285" s="24"/>
      <c r="G285" s="25"/>
      <c r="H285" s="334"/>
      <c r="I285" s="189"/>
      <c r="J285" s="236"/>
      <c r="K285" s="189"/>
      <c r="L285" s="189"/>
      <c r="M285" s="189"/>
      <c r="N285" s="189"/>
      <c r="O285" s="189"/>
      <c r="P285" s="189"/>
      <c r="Q285" s="189"/>
    </row>
    <row r="286" spans="1:17" s="190" customFormat="1">
      <c r="A286" s="183" t="s">
        <v>6</v>
      </c>
      <c r="B286" s="191">
        <f>+B281+1</f>
        <v>17</v>
      </c>
      <c r="C286" s="190" t="s">
        <v>334</v>
      </c>
      <c r="D286" s="182" t="s">
        <v>330</v>
      </c>
      <c r="F286" s="28"/>
      <c r="G286" s="28"/>
      <c r="H286" s="333"/>
      <c r="I286" s="27"/>
      <c r="J286" s="236"/>
      <c r="K286" s="189"/>
      <c r="L286" s="189"/>
      <c r="M286" s="189"/>
      <c r="N286" s="189"/>
      <c r="O286" s="189"/>
      <c r="P286" s="189"/>
      <c r="Q286" s="189"/>
    </row>
    <row r="287" spans="1:17" s="190" customFormat="1">
      <c r="A287" s="183"/>
      <c r="B287" s="191"/>
      <c r="C287" s="22" t="s">
        <v>328</v>
      </c>
      <c r="D287" s="182"/>
      <c r="F287" s="193">
        <f>13*0.2</f>
        <v>2.6</v>
      </c>
      <c r="G287" s="194" t="s">
        <v>119</v>
      </c>
      <c r="H287" s="9"/>
      <c r="I287" s="27"/>
      <c r="J287" s="236"/>
      <c r="K287" s="27">
        <f>+IF($C287=K$1,$F287*$H289,0)</f>
        <v>0</v>
      </c>
      <c r="L287" s="27">
        <f t="shared" ref="L287:Q287" si="118">+IF($C287=L$1,$F287*$H289,0)</f>
        <v>0</v>
      </c>
      <c r="M287" s="27">
        <f t="shared" si="118"/>
        <v>0</v>
      </c>
      <c r="N287" s="27">
        <f t="shared" si="118"/>
        <v>0</v>
      </c>
      <c r="O287" s="27">
        <f t="shared" si="118"/>
        <v>0</v>
      </c>
      <c r="P287" s="27">
        <f t="shared" si="118"/>
        <v>0</v>
      </c>
      <c r="Q287" s="27">
        <f t="shared" si="118"/>
        <v>0</v>
      </c>
    </row>
    <row r="288" spans="1:17" s="190" customFormat="1">
      <c r="A288" s="183"/>
      <c r="B288" s="191"/>
      <c r="C288" s="22" t="s">
        <v>329</v>
      </c>
      <c r="D288" s="182"/>
      <c r="F288" s="197">
        <f>13*0.2</f>
        <v>2.6</v>
      </c>
      <c r="G288" s="198" t="s">
        <v>119</v>
      </c>
      <c r="H288" s="9"/>
      <c r="I288" s="27"/>
      <c r="J288" s="236"/>
      <c r="K288" s="27">
        <f>+IF($C288=K$1,$F288*$H289,0)</f>
        <v>0</v>
      </c>
      <c r="L288" s="27">
        <f t="shared" ref="L288:Q288" si="119">+IF($C288=L$1,$F288*$H289,0)</f>
        <v>0</v>
      </c>
      <c r="M288" s="27">
        <f t="shared" si="119"/>
        <v>0</v>
      </c>
      <c r="N288" s="27">
        <f t="shared" si="119"/>
        <v>0</v>
      </c>
      <c r="O288" s="27">
        <f t="shared" si="119"/>
        <v>0</v>
      </c>
      <c r="P288" s="27">
        <f t="shared" si="119"/>
        <v>0</v>
      </c>
      <c r="Q288" s="27">
        <f t="shared" si="119"/>
        <v>0</v>
      </c>
    </row>
    <row r="289" spans="1:17" s="190" customFormat="1">
      <c r="A289" s="183"/>
      <c r="B289" s="191"/>
      <c r="D289" s="182"/>
      <c r="F289" s="24">
        <f>SUM(F287:F288)</f>
        <v>5.2</v>
      </c>
      <c r="G289" s="25" t="s">
        <v>119</v>
      </c>
      <c r="H289" s="348">
        <v>0</v>
      </c>
      <c r="I289" s="27">
        <f>F289*ROUND(H289,2)</f>
        <v>0</v>
      </c>
      <c r="J289" s="236"/>
      <c r="K289" s="189"/>
      <c r="L289" s="189"/>
      <c r="M289" s="189"/>
      <c r="N289" s="189"/>
      <c r="O289" s="189"/>
      <c r="P289" s="189"/>
      <c r="Q289" s="189"/>
    </row>
    <row r="290" spans="1:17" s="190" customFormat="1">
      <c r="A290" s="183"/>
      <c r="B290" s="191"/>
      <c r="C290" s="182"/>
      <c r="D290" s="182"/>
      <c r="F290" s="24"/>
      <c r="G290" s="25"/>
      <c r="H290" s="334"/>
      <c r="I290" s="189"/>
      <c r="J290" s="236"/>
      <c r="K290" s="189"/>
      <c r="L290" s="189"/>
      <c r="M290" s="189"/>
      <c r="N290" s="189"/>
      <c r="O290" s="189"/>
      <c r="P290" s="189"/>
      <c r="Q290" s="189"/>
    </row>
    <row r="291" spans="1:17" s="190" customFormat="1">
      <c r="A291" s="183" t="s">
        <v>6</v>
      </c>
      <c r="B291" s="191">
        <f>+B286+1</f>
        <v>18</v>
      </c>
      <c r="C291" s="190" t="s">
        <v>334</v>
      </c>
      <c r="D291" s="182" t="s">
        <v>316</v>
      </c>
      <c r="H291" s="333"/>
    </row>
    <row r="292" spans="1:17" s="190" customFormat="1">
      <c r="A292" s="183"/>
      <c r="B292" s="191"/>
      <c r="C292" s="22" t="s">
        <v>328</v>
      </c>
      <c r="D292" s="182"/>
      <c r="F292" s="193">
        <f>13*0.2</f>
        <v>2.6</v>
      </c>
      <c r="G292" s="194" t="s">
        <v>121</v>
      </c>
      <c r="H292" s="9"/>
      <c r="I292" s="27"/>
      <c r="J292" s="236"/>
      <c r="K292" s="27">
        <f>+IF($C292=K$1,$F292*$H294,0)</f>
        <v>0</v>
      </c>
      <c r="L292" s="27">
        <f t="shared" ref="L292:Q292" si="120">+IF($C292=L$1,$F292*$H294,0)</f>
        <v>0</v>
      </c>
      <c r="M292" s="27">
        <f t="shared" si="120"/>
        <v>0</v>
      </c>
      <c r="N292" s="27">
        <f t="shared" si="120"/>
        <v>0</v>
      </c>
      <c r="O292" s="27">
        <f t="shared" si="120"/>
        <v>0</v>
      </c>
      <c r="P292" s="27">
        <f t="shared" si="120"/>
        <v>0</v>
      </c>
      <c r="Q292" s="27">
        <f t="shared" si="120"/>
        <v>0</v>
      </c>
    </row>
    <row r="293" spans="1:17" s="190" customFormat="1">
      <c r="A293" s="183"/>
      <c r="B293" s="191"/>
      <c r="C293" s="22" t="s">
        <v>329</v>
      </c>
      <c r="D293" s="182"/>
      <c r="F293" s="197">
        <f>13*0.2</f>
        <v>2.6</v>
      </c>
      <c r="G293" s="198" t="s">
        <v>121</v>
      </c>
      <c r="H293" s="9"/>
      <c r="I293" s="27"/>
      <c r="J293" s="236"/>
      <c r="K293" s="27">
        <f>+IF($C293=K$1,$F293*$H294,0)</f>
        <v>0</v>
      </c>
      <c r="L293" s="27">
        <f t="shared" ref="L293" si="121">+IF($C293=L$1,$F293*$H294,0)</f>
        <v>0</v>
      </c>
      <c r="M293" s="27">
        <f t="shared" ref="M293" si="122">+IF($C293=M$1,$F293*$H294,0)</f>
        <v>0</v>
      </c>
      <c r="N293" s="27">
        <f t="shared" ref="N293" si="123">+IF($C293=N$1,$F293*$H294,0)</f>
        <v>0</v>
      </c>
      <c r="O293" s="27">
        <f t="shared" ref="O293" si="124">+IF($C293=O$1,$F293*$H294,0)</f>
        <v>0</v>
      </c>
      <c r="P293" s="27">
        <f t="shared" ref="P293" si="125">+IF($C293=P$1,$F293*$H294,0)</f>
        <v>0</v>
      </c>
      <c r="Q293" s="27">
        <f t="shared" ref="Q293" si="126">+IF($C293=Q$1,$F293*$H294,0)</f>
        <v>0</v>
      </c>
    </row>
    <row r="294" spans="1:17" s="190" customFormat="1">
      <c r="A294" s="183"/>
      <c r="B294" s="191"/>
      <c r="D294" s="182"/>
      <c r="F294" s="24">
        <f>SUM(F292:F293)</f>
        <v>5.2</v>
      </c>
      <c r="G294" s="25" t="s">
        <v>121</v>
      </c>
      <c r="H294" s="348">
        <v>0</v>
      </c>
      <c r="I294" s="27">
        <f>F294*ROUND(H294,2)</f>
        <v>0</v>
      </c>
      <c r="J294" s="236"/>
      <c r="K294" s="189"/>
      <c r="L294" s="189"/>
      <c r="M294" s="189"/>
      <c r="N294" s="189"/>
      <c r="O294" s="189"/>
      <c r="P294" s="189"/>
      <c r="Q294" s="189"/>
    </row>
    <row r="295" spans="1:17" s="190" customFormat="1">
      <c r="A295" s="183"/>
      <c r="B295" s="191"/>
      <c r="C295" s="182"/>
      <c r="D295" s="182"/>
      <c r="F295" s="24"/>
      <c r="G295" s="25"/>
      <c r="H295" s="334"/>
      <c r="I295" s="189"/>
      <c r="J295" s="236"/>
      <c r="K295" s="189"/>
      <c r="L295" s="189"/>
      <c r="M295" s="189"/>
      <c r="N295" s="189"/>
      <c r="O295" s="189"/>
      <c r="P295" s="189"/>
      <c r="Q295" s="189"/>
    </row>
    <row r="296" spans="1:17" s="190" customFormat="1">
      <c r="A296" s="183" t="s">
        <v>6</v>
      </c>
      <c r="B296" s="191">
        <f>+B291+1</f>
        <v>19</v>
      </c>
      <c r="C296" s="190" t="s">
        <v>334</v>
      </c>
      <c r="D296" s="182" t="s">
        <v>317</v>
      </c>
      <c r="H296" s="333"/>
    </row>
    <row r="297" spans="1:17" s="190" customFormat="1">
      <c r="A297" s="183"/>
      <c r="B297" s="191"/>
      <c r="C297" s="22" t="s">
        <v>328</v>
      </c>
      <c r="D297" s="182"/>
      <c r="F297" s="193">
        <f>+F272-F282-F287-F292-7</f>
        <v>28.9</v>
      </c>
      <c r="G297" s="194" t="s">
        <v>121</v>
      </c>
      <c r="H297" s="9"/>
      <c r="I297" s="27"/>
      <c r="J297" s="236"/>
      <c r="K297" s="27">
        <f>+IF($C297=K$1,$F297*$H299,0)</f>
        <v>0</v>
      </c>
      <c r="L297" s="27">
        <f t="shared" ref="L297:Q297" si="127">+IF($C297=L$1,$F297*$H299,0)</f>
        <v>0</v>
      </c>
      <c r="M297" s="27">
        <f t="shared" si="127"/>
        <v>0</v>
      </c>
      <c r="N297" s="27">
        <f t="shared" si="127"/>
        <v>0</v>
      </c>
      <c r="O297" s="27">
        <f t="shared" si="127"/>
        <v>0</v>
      </c>
      <c r="P297" s="27">
        <f t="shared" si="127"/>
        <v>0</v>
      </c>
      <c r="Q297" s="27">
        <f t="shared" si="127"/>
        <v>0</v>
      </c>
    </row>
    <row r="298" spans="1:17" s="190" customFormat="1">
      <c r="A298" s="183"/>
      <c r="B298" s="191"/>
      <c r="C298" s="22" t="s">
        <v>329</v>
      </c>
      <c r="D298" s="182"/>
      <c r="F298" s="197">
        <f>+F272-F283-F288-F293-7</f>
        <v>28.9</v>
      </c>
      <c r="G298" s="198" t="s">
        <v>121</v>
      </c>
      <c r="H298" s="9"/>
      <c r="I298" s="27"/>
      <c r="J298" s="236"/>
      <c r="K298" s="27">
        <f>+IF($C298=K$1,$F298*$H299,0)</f>
        <v>0</v>
      </c>
      <c r="L298" s="27">
        <f t="shared" ref="L298:Q298" si="128">+IF($C298=L$1,$F298*$H299,0)</f>
        <v>0</v>
      </c>
      <c r="M298" s="27">
        <f t="shared" si="128"/>
        <v>0</v>
      </c>
      <c r="N298" s="27">
        <f t="shared" si="128"/>
        <v>0</v>
      </c>
      <c r="O298" s="27">
        <f t="shared" si="128"/>
        <v>0</v>
      </c>
      <c r="P298" s="27">
        <f t="shared" si="128"/>
        <v>0</v>
      </c>
      <c r="Q298" s="27">
        <f t="shared" si="128"/>
        <v>0</v>
      </c>
    </row>
    <row r="299" spans="1:17" s="190" customFormat="1">
      <c r="A299" s="183"/>
      <c r="B299" s="191"/>
      <c r="D299" s="182"/>
      <c r="E299" s="186"/>
      <c r="F299" s="24">
        <f>SUM(F297:F298)</f>
        <v>57.8</v>
      </c>
      <c r="G299" s="25" t="s">
        <v>121</v>
      </c>
      <c r="H299" s="348">
        <v>0</v>
      </c>
      <c r="I299" s="27">
        <f>F299*ROUND(H299,2)</f>
        <v>0</v>
      </c>
      <c r="J299" s="236"/>
      <c r="K299" s="189"/>
      <c r="L299" s="189"/>
      <c r="M299" s="189"/>
      <c r="N299" s="189"/>
      <c r="O299" s="189"/>
      <c r="P299" s="189"/>
      <c r="Q299" s="189"/>
    </row>
    <row r="300" spans="1:17" s="28" customFormat="1">
      <c r="A300" s="21"/>
      <c r="B300" s="22"/>
      <c r="C300" s="23"/>
      <c r="D300" s="23"/>
      <c r="E300" s="24"/>
      <c r="F300" s="25"/>
      <c r="G300" s="26"/>
      <c r="H300" s="332"/>
      <c r="I300" s="17"/>
      <c r="J300" s="147"/>
      <c r="K300" s="27"/>
      <c r="L300" s="27"/>
      <c r="M300" s="27"/>
      <c r="N300" s="27"/>
      <c r="O300" s="27"/>
      <c r="P300" s="27"/>
      <c r="Q300" s="27"/>
    </row>
    <row r="301" spans="1:17" s="28" customFormat="1">
      <c r="A301" s="21"/>
      <c r="B301" s="22"/>
      <c r="C301" s="22"/>
      <c r="D301" s="23"/>
      <c r="E301" s="23"/>
      <c r="F301" s="24"/>
      <c r="G301" s="25"/>
      <c r="H301" s="1"/>
      <c r="I301" s="27"/>
      <c r="J301" s="234"/>
      <c r="K301" s="27"/>
      <c r="L301" s="27"/>
      <c r="M301" s="27"/>
      <c r="N301" s="27"/>
      <c r="O301" s="27"/>
      <c r="P301" s="27"/>
      <c r="Q301" s="27"/>
    </row>
    <row r="302" spans="1:17" s="28" customFormat="1" ht="15" thickBot="1">
      <c r="A302" s="128" t="s">
        <v>6</v>
      </c>
      <c r="B302" s="129"/>
      <c r="C302" s="129"/>
      <c r="D302" s="130" t="s">
        <v>130</v>
      </c>
      <c r="E302" s="130"/>
      <c r="F302" s="131"/>
      <c r="G302" s="132"/>
      <c r="H302" s="4"/>
      <c r="I302" s="134">
        <f>SUM(I128:I301)</f>
        <v>0</v>
      </c>
      <c r="J302" s="147"/>
      <c r="K302" s="134">
        <f>SUM(K128:K301)</f>
        <v>0</v>
      </c>
      <c r="L302" s="134">
        <f t="shared" ref="L302:Q302" si="129">SUM(L128:L301)</f>
        <v>0</v>
      </c>
      <c r="M302" s="134">
        <f t="shared" si="129"/>
        <v>0</v>
      </c>
      <c r="N302" s="134">
        <f t="shared" si="129"/>
        <v>0</v>
      </c>
      <c r="O302" s="134">
        <f t="shared" si="129"/>
        <v>0</v>
      </c>
      <c r="P302" s="134">
        <f t="shared" si="129"/>
        <v>0</v>
      </c>
      <c r="Q302" s="134">
        <f t="shared" si="129"/>
        <v>0</v>
      </c>
    </row>
    <row r="303" spans="1:17" s="28" customFormat="1" ht="15" thickTop="1">
      <c r="A303" s="21"/>
      <c r="B303" s="22"/>
      <c r="C303" s="22"/>
      <c r="D303" s="23"/>
      <c r="E303" s="23"/>
      <c r="F303" s="24"/>
      <c r="G303" s="25"/>
      <c r="H303" s="1"/>
      <c r="I303" s="27"/>
      <c r="J303" s="147"/>
      <c r="K303" s="27"/>
      <c r="L303" s="27"/>
      <c r="M303" s="27"/>
      <c r="N303" s="27"/>
      <c r="O303" s="27"/>
      <c r="P303" s="27"/>
      <c r="Q303" s="27"/>
    </row>
    <row r="304" spans="1:17" s="28" customFormat="1">
      <c r="A304" s="135" t="s">
        <v>8</v>
      </c>
      <c r="B304" s="136"/>
      <c r="C304" s="136"/>
      <c r="D304" s="31" t="s">
        <v>131</v>
      </c>
      <c r="E304" s="31"/>
      <c r="F304" s="32"/>
      <c r="G304" s="33"/>
      <c r="H304" s="335"/>
      <c r="I304" s="137"/>
      <c r="J304" s="147"/>
      <c r="K304" s="27"/>
      <c r="L304" s="27"/>
      <c r="M304" s="27"/>
      <c r="N304" s="27"/>
      <c r="O304" s="27"/>
      <c r="P304" s="27"/>
      <c r="Q304" s="27"/>
    </row>
    <row r="305" spans="1:17" s="28" customFormat="1">
      <c r="A305" s="138"/>
      <c r="B305" s="139"/>
      <c r="C305" s="139"/>
      <c r="D305" s="140"/>
      <c r="E305" s="140"/>
      <c r="F305" s="141"/>
      <c r="G305" s="142"/>
      <c r="H305" s="336"/>
      <c r="I305" s="143"/>
      <c r="J305" s="147"/>
      <c r="K305" s="27"/>
      <c r="L305" s="27"/>
      <c r="M305" s="27"/>
      <c r="N305" s="27"/>
      <c r="O305" s="27"/>
      <c r="P305" s="27"/>
      <c r="Q305" s="27"/>
    </row>
    <row r="306" spans="1:17" s="25" customFormat="1" ht="28.5">
      <c r="A306" s="21"/>
      <c r="B306" s="97" t="s">
        <v>103</v>
      </c>
      <c r="C306" s="97"/>
      <c r="D306" s="98" t="s">
        <v>104</v>
      </c>
      <c r="E306" s="98"/>
      <c r="F306" s="99" t="s">
        <v>105</v>
      </c>
      <c r="G306" s="100" t="s">
        <v>106</v>
      </c>
      <c r="H306" s="337" t="s">
        <v>107</v>
      </c>
      <c r="I306" s="102" t="s">
        <v>108</v>
      </c>
      <c r="J306" s="147"/>
      <c r="K306" s="264"/>
      <c r="L306" s="264"/>
      <c r="M306" s="264"/>
      <c r="N306" s="264"/>
      <c r="O306" s="264"/>
      <c r="P306" s="264"/>
      <c r="Q306" s="264"/>
    </row>
    <row r="307" spans="1:17" s="25" customFormat="1" ht="11.45" customHeight="1">
      <c r="A307" s="21"/>
      <c r="B307" s="103"/>
      <c r="C307" s="103"/>
      <c r="D307" s="104"/>
      <c r="E307" s="104"/>
      <c r="F307" s="105"/>
      <c r="G307" s="106"/>
      <c r="H307" s="338"/>
      <c r="I307" s="108"/>
      <c r="J307" s="147"/>
      <c r="K307" s="264"/>
      <c r="L307" s="264"/>
      <c r="M307" s="264"/>
      <c r="N307" s="264"/>
      <c r="O307" s="264"/>
      <c r="P307" s="264"/>
      <c r="Q307" s="264"/>
    </row>
    <row r="308" spans="1:17" s="28" customFormat="1">
      <c r="A308" s="21"/>
      <c r="B308" s="109"/>
      <c r="C308" s="109"/>
      <c r="D308" s="23"/>
      <c r="E308" s="23"/>
      <c r="F308" s="24"/>
      <c r="G308" s="25"/>
      <c r="H308" s="1"/>
      <c r="I308" s="27"/>
      <c r="J308" s="147"/>
      <c r="K308" s="27"/>
      <c r="L308" s="27"/>
      <c r="M308" s="27"/>
      <c r="N308" s="27"/>
      <c r="O308" s="27"/>
      <c r="P308" s="27"/>
      <c r="Q308" s="27"/>
    </row>
    <row r="309" spans="1:17" s="28" customFormat="1">
      <c r="A309" s="21"/>
      <c r="B309" s="109"/>
      <c r="C309" s="109"/>
      <c r="D309" s="23"/>
      <c r="E309" s="23"/>
      <c r="F309" s="24"/>
      <c r="G309" s="25"/>
      <c r="H309" s="1"/>
      <c r="I309" s="27"/>
      <c r="J309" s="147"/>
      <c r="K309" s="27"/>
      <c r="L309" s="27"/>
      <c r="M309" s="27"/>
      <c r="N309" s="27"/>
      <c r="O309" s="27"/>
      <c r="P309" s="27"/>
      <c r="Q309" s="27"/>
    </row>
    <row r="310" spans="1:17" s="28" customFormat="1">
      <c r="A310" s="21"/>
      <c r="B310" s="117"/>
      <c r="C310" s="117"/>
      <c r="D310" s="212"/>
      <c r="E310" s="212"/>
      <c r="F310" s="81"/>
      <c r="G310" s="115"/>
      <c r="H310" s="1"/>
      <c r="I310" s="27"/>
      <c r="J310" s="147"/>
      <c r="K310" s="27"/>
      <c r="L310" s="27"/>
      <c r="M310" s="27"/>
      <c r="N310" s="27"/>
      <c r="O310" s="27"/>
      <c r="P310" s="27"/>
      <c r="Q310" s="27"/>
    </row>
    <row r="311" spans="1:17" s="28" customFormat="1">
      <c r="A311" s="21"/>
      <c r="B311" s="118"/>
      <c r="C311" s="118"/>
      <c r="D311" s="119" t="s">
        <v>336</v>
      </c>
      <c r="E311" s="119"/>
      <c r="F311" s="38"/>
      <c r="G311" s="120"/>
      <c r="H311" s="3"/>
      <c r="I311" s="122"/>
      <c r="J311" s="147"/>
      <c r="K311" s="27"/>
      <c r="L311" s="27"/>
      <c r="M311" s="27"/>
      <c r="N311" s="27"/>
      <c r="O311" s="27"/>
      <c r="P311" s="27"/>
      <c r="Q311" s="27"/>
    </row>
    <row r="312" spans="1:17" s="28" customFormat="1">
      <c r="A312" s="21"/>
      <c r="B312" s="109"/>
      <c r="C312" s="109"/>
      <c r="D312" s="123"/>
      <c r="E312" s="123"/>
      <c r="F312" s="124"/>
      <c r="G312" s="125"/>
      <c r="H312" s="1"/>
      <c r="I312" s="27"/>
      <c r="J312" s="147"/>
      <c r="K312" s="27"/>
      <c r="L312" s="27"/>
      <c r="M312" s="27"/>
      <c r="N312" s="27"/>
      <c r="O312" s="27"/>
      <c r="P312" s="27"/>
      <c r="Q312" s="27"/>
    </row>
    <row r="313" spans="1:17" s="28" customFormat="1" ht="28.5">
      <c r="A313" s="21" t="str">
        <f>+$A$304</f>
        <v>A2</v>
      </c>
      <c r="B313" s="22">
        <v>1</v>
      </c>
      <c r="C313" s="22"/>
      <c r="D313" s="23" t="s">
        <v>132</v>
      </c>
      <c r="E313" s="23"/>
      <c r="F313" s="24"/>
      <c r="G313" s="25"/>
      <c r="H313" s="1"/>
      <c r="I313" s="27"/>
      <c r="J313" s="237"/>
      <c r="K313" s="27"/>
      <c r="L313" s="27"/>
      <c r="M313" s="27"/>
      <c r="N313" s="27"/>
      <c r="O313" s="27"/>
      <c r="P313" s="27"/>
      <c r="Q313" s="27"/>
    </row>
    <row r="314" spans="1:17" s="28" customFormat="1">
      <c r="A314" s="21"/>
      <c r="B314" s="22" t="s">
        <v>133</v>
      </c>
      <c r="C314" s="22"/>
      <c r="D314" s="144" t="s">
        <v>134</v>
      </c>
      <c r="E314" s="23"/>
      <c r="F314" s="24"/>
      <c r="G314" s="25"/>
      <c r="H314" s="9"/>
      <c r="I314" s="27"/>
      <c r="J314" s="237"/>
      <c r="K314" s="27"/>
      <c r="L314" s="27"/>
      <c r="M314" s="27"/>
      <c r="N314" s="27"/>
      <c r="O314" s="27"/>
      <c r="P314" s="27"/>
      <c r="Q314" s="27"/>
    </row>
    <row r="315" spans="1:17" s="28" customFormat="1">
      <c r="A315" s="21"/>
      <c r="B315" s="22"/>
      <c r="C315" s="22" t="s">
        <v>324</v>
      </c>
      <c r="D315" s="23"/>
      <c r="F315" s="193">
        <v>9.1999999999999993</v>
      </c>
      <c r="G315" s="25" t="s">
        <v>232</v>
      </c>
      <c r="H315" s="9"/>
      <c r="I315" s="27"/>
      <c r="J315" s="147"/>
      <c r="K315" s="27">
        <f>+IF($C315=K$1,$F315*$H321,0)</f>
        <v>0</v>
      </c>
      <c r="L315" s="27">
        <f t="shared" ref="L315:Q315" si="130">+IF($C315=L$1,$F315*$H321,0)</f>
        <v>0</v>
      </c>
      <c r="M315" s="27">
        <f t="shared" si="130"/>
        <v>0</v>
      </c>
      <c r="N315" s="27">
        <f t="shared" si="130"/>
        <v>0</v>
      </c>
      <c r="O315" s="27">
        <f t="shared" si="130"/>
        <v>0</v>
      </c>
      <c r="P315" s="27">
        <f t="shared" si="130"/>
        <v>0</v>
      </c>
      <c r="Q315" s="27">
        <f t="shared" si="130"/>
        <v>0</v>
      </c>
    </row>
    <row r="316" spans="1:17" s="28" customFormat="1">
      <c r="A316" s="21"/>
      <c r="B316" s="22"/>
      <c r="C316" s="22" t="s">
        <v>325</v>
      </c>
      <c r="D316" s="23"/>
      <c r="F316" s="193">
        <v>9.1999999999999993</v>
      </c>
      <c r="G316" s="25" t="s">
        <v>232</v>
      </c>
      <c r="H316" s="9"/>
      <c r="I316" s="27"/>
      <c r="J316" s="147"/>
      <c r="K316" s="27">
        <f>+IF($C316=K$1,$F316*$H321,0)</f>
        <v>0</v>
      </c>
      <c r="L316" s="27">
        <f t="shared" ref="L316:Q316" si="131">+IF($C316=L$1,$F316*$H321,0)</f>
        <v>0</v>
      </c>
      <c r="M316" s="27">
        <f t="shared" si="131"/>
        <v>0</v>
      </c>
      <c r="N316" s="27">
        <f t="shared" si="131"/>
        <v>0</v>
      </c>
      <c r="O316" s="27">
        <f t="shared" si="131"/>
        <v>0</v>
      </c>
      <c r="P316" s="27">
        <f t="shared" si="131"/>
        <v>0</v>
      </c>
      <c r="Q316" s="27">
        <f t="shared" si="131"/>
        <v>0</v>
      </c>
    </row>
    <row r="317" spans="1:17" s="28" customFormat="1">
      <c r="A317" s="21"/>
      <c r="B317" s="22"/>
      <c r="C317" s="22" t="s">
        <v>326</v>
      </c>
      <c r="D317" s="23"/>
      <c r="F317" s="193">
        <v>146</v>
      </c>
      <c r="G317" s="25" t="s">
        <v>232</v>
      </c>
      <c r="H317" s="9"/>
      <c r="I317" s="27"/>
      <c r="J317" s="147"/>
      <c r="K317" s="27">
        <f>+IF($C317=K$1,$F317*$H321,0)</f>
        <v>0</v>
      </c>
      <c r="L317" s="27">
        <f t="shared" ref="L317:Q317" si="132">+IF($C317=L$1,$F317*$H321,0)</f>
        <v>0</v>
      </c>
      <c r="M317" s="27">
        <f t="shared" si="132"/>
        <v>0</v>
      </c>
      <c r="N317" s="27">
        <f t="shared" si="132"/>
        <v>0</v>
      </c>
      <c r="O317" s="27">
        <f t="shared" si="132"/>
        <v>0</v>
      </c>
      <c r="P317" s="27">
        <f t="shared" si="132"/>
        <v>0</v>
      </c>
      <c r="Q317" s="27">
        <f t="shared" si="132"/>
        <v>0</v>
      </c>
    </row>
    <row r="318" spans="1:17" s="28" customFormat="1">
      <c r="A318" s="21"/>
      <c r="B318" s="22"/>
      <c r="C318" s="22" t="s">
        <v>327</v>
      </c>
      <c r="D318" s="23"/>
      <c r="F318" s="193">
        <v>2</v>
      </c>
      <c r="G318" s="25" t="s">
        <v>232</v>
      </c>
      <c r="H318" s="9"/>
      <c r="I318" s="27"/>
      <c r="J318" s="147"/>
      <c r="K318" s="27">
        <f>+IF($C318=K$1,$F318*$H321,0)</f>
        <v>0</v>
      </c>
      <c r="L318" s="27">
        <f t="shared" ref="L318:Q318" si="133">+IF($C318=L$1,$F318*$H321,0)</f>
        <v>0</v>
      </c>
      <c r="M318" s="27">
        <f t="shared" si="133"/>
        <v>0</v>
      </c>
      <c r="N318" s="27">
        <f t="shared" si="133"/>
        <v>0</v>
      </c>
      <c r="O318" s="27">
        <f t="shared" si="133"/>
        <v>0</v>
      </c>
      <c r="P318" s="27">
        <f t="shared" si="133"/>
        <v>0</v>
      </c>
      <c r="Q318" s="27">
        <f t="shared" si="133"/>
        <v>0</v>
      </c>
    </row>
    <row r="319" spans="1:17" s="28" customFormat="1">
      <c r="A319" s="21"/>
      <c r="B319" s="22"/>
      <c r="C319" s="22" t="s">
        <v>328</v>
      </c>
      <c r="D319" s="23"/>
      <c r="F319" s="193">
        <v>126</v>
      </c>
      <c r="G319" s="25" t="s">
        <v>232</v>
      </c>
      <c r="H319" s="9"/>
      <c r="I319" s="27"/>
      <c r="J319" s="147"/>
      <c r="K319" s="27">
        <f>+IF($C319=K$1,$F319*$H321,0)</f>
        <v>0</v>
      </c>
      <c r="L319" s="27">
        <f t="shared" ref="L319:Q319" si="134">+IF($C319=L$1,$F319*$H321,0)</f>
        <v>0</v>
      </c>
      <c r="M319" s="27">
        <f t="shared" si="134"/>
        <v>0</v>
      </c>
      <c r="N319" s="27">
        <f t="shared" si="134"/>
        <v>0</v>
      </c>
      <c r="O319" s="27">
        <f t="shared" si="134"/>
        <v>0</v>
      </c>
      <c r="P319" s="27">
        <f t="shared" si="134"/>
        <v>0</v>
      </c>
      <c r="Q319" s="27">
        <f t="shared" si="134"/>
        <v>0</v>
      </c>
    </row>
    <row r="320" spans="1:17" s="28" customFormat="1">
      <c r="A320" s="21"/>
      <c r="B320" s="22"/>
      <c r="C320" s="22" t="s">
        <v>329</v>
      </c>
      <c r="D320" s="23"/>
      <c r="F320" s="197">
        <v>60</v>
      </c>
      <c r="G320" s="127" t="s">
        <v>232</v>
      </c>
      <c r="H320" s="9"/>
      <c r="I320" s="27"/>
      <c r="J320" s="147"/>
      <c r="K320" s="27">
        <f>+IF($C320=K$1,$F320*$H321,0)</f>
        <v>0</v>
      </c>
      <c r="L320" s="27">
        <f t="shared" ref="L320:Q320" si="135">+IF($C320=L$1,$F320*$H321,0)</f>
        <v>0</v>
      </c>
      <c r="M320" s="27">
        <f t="shared" si="135"/>
        <v>0</v>
      </c>
      <c r="N320" s="27">
        <f t="shared" si="135"/>
        <v>0</v>
      </c>
      <c r="O320" s="27">
        <f t="shared" si="135"/>
        <v>0</v>
      </c>
      <c r="P320" s="27">
        <f t="shared" si="135"/>
        <v>0</v>
      </c>
      <c r="Q320" s="27">
        <f t="shared" si="135"/>
        <v>0</v>
      </c>
    </row>
    <row r="321" spans="1:17" s="28" customFormat="1">
      <c r="A321" s="21"/>
      <c r="B321" s="22"/>
      <c r="D321" s="23"/>
      <c r="F321" s="24">
        <f>SUM(F315:F320)</f>
        <v>352.4</v>
      </c>
      <c r="G321" s="25" t="s">
        <v>232</v>
      </c>
      <c r="H321" s="348">
        <v>0</v>
      </c>
      <c r="I321" s="27">
        <f>F321*ROUND(H321,2)</f>
        <v>0</v>
      </c>
      <c r="J321" s="147"/>
      <c r="K321" s="27"/>
      <c r="L321" s="27"/>
      <c r="M321" s="27"/>
      <c r="N321" s="27"/>
      <c r="O321" s="27"/>
      <c r="P321" s="27"/>
      <c r="Q321" s="27"/>
    </row>
    <row r="322" spans="1:17" s="28" customFormat="1">
      <c r="A322" s="21"/>
      <c r="B322" s="22" t="s">
        <v>136</v>
      </c>
      <c r="C322" s="22"/>
      <c r="D322" s="144" t="s">
        <v>137</v>
      </c>
      <c r="E322" s="23"/>
      <c r="F322" s="24"/>
      <c r="G322" s="25"/>
      <c r="H322" s="9"/>
      <c r="I322" s="27"/>
      <c r="J322" s="237"/>
      <c r="K322" s="27"/>
      <c r="L322" s="27"/>
      <c r="M322" s="27"/>
      <c r="N322" s="27"/>
      <c r="O322" s="27"/>
      <c r="P322" s="27"/>
      <c r="Q322" s="27"/>
    </row>
    <row r="323" spans="1:17" s="28" customFormat="1">
      <c r="A323" s="21"/>
      <c r="B323" s="22"/>
      <c r="C323" s="22" t="s">
        <v>324</v>
      </c>
      <c r="D323" s="23"/>
      <c r="F323" s="193">
        <v>13</v>
      </c>
      <c r="G323" s="25" t="s">
        <v>232</v>
      </c>
      <c r="H323" s="9"/>
      <c r="I323" s="27"/>
      <c r="J323" s="147"/>
      <c r="K323" s="27">
        <f>+IF($C323=K$1,$F323*$H329,0)</f>
        <v>0</v>
      </c>
      <c r="L323" s="27">
        <f t="shared" ref="L323:Q323" si="136">+IF($C323=L$1,$F323*$H329,0)</f>
        <v>0</v>
      </c>
      <c r="M323" s="27">
        <f t="shared" si="136"/>
        <v>0</v>
      </c>
      <c r="N323" s="27">
        <f t="shared" si="136"/>
        <v>0</v>
      </c>
      <c r="O323" s="27">
        <f t="shared" si="136"/>
        <v>0</v>
      </c>
      <c r="P323" s="27">
        <f t="shared" si="136"/>
        <v>0</v>
      </c>
      <c r="Q323" s="27">
        <f t="shared" si="136"/>
        <v>0</v>
      </c>
    </row>
    <row r="324" spans="1:17" s="28" customFormat="1">
      <c r="A324" s="21"/>
      <c r="B324" s="22"/>
      <c r="C324" s="22" t="s">
        <v>325</v>
      </c>
      <c r="D324" s="23"/>
      <c r="F324" s="193">
        <v>45</v>
      </c>
      <c r="G324" s="25" t="s">
        <v>232</v>
      </c>
      <c r="H324" s="9"/>
      <c r="I324" s="27"/>
      <c r="J324" s="147"/>
      <c r="K324" s="27">
        <f>+IF($C324=K$1,$F324*$H329,0)</f>
        <v>0</v>
      </c>
      <c r="L324" s="27">
        <f t="shared" ref="L324:Q324" si="137">+IF($C324=L$1,$F324*$H329,0)</f>
        <v>0</v>
      </c>
      <c r="M324" s="27">
        <f t="shared" si="137"/>
        <v>0</v>
      </c>
      <c r="N324" s="27">
        <f t="shared" si="137"/>
        <v>0</v>
      </c>
      <c r="O324" s="27">
        <f t="shared" si="137"/>
        <v>0</v>
      </c>
      <c r="P324" s="27">
        <f t="shared" si="137"/>
        <v>0</v>
      </c>
      <c r="Q324" s="27">
        <f t="shared" si="137"/>
        <v>0</v>
      </c>
    </row>
    <row r="325" spans="1:17" s="28" customFormat="1">
      <c r="A325" s="21"/>
      <c r="B325" s="22"/>
      <c r="C325" s="22" t="s">
        <v>326</v>
      </c>
      <c r="D325" s="23"/>
      <c r="F325" s="193">
        <v>62</v>
      </c>
      <c r="G325" s="25" t="s">
        <v>232</v>
      </c>
      <c r="H325" s="9"/>
      <c r="I325" s="27"/>
      <c r="J325" s="147"/>
      <c r="K325" s="27">
        <f>+IF($C325=K$1,$F325*$H329,0)</f>
        <v>0</v>
      </c>
      <c r="L325" s="27">
        <f t="shared" ref="L325:Q325" si="138">+IF($C325=L$1,$F325*$H329,0)</f>
        <v>0</v>
      </c>
      <c r="M325" s="27">
        <f t="shared" si="138"/>
        <v>0</v>
      </c>
      <c r="N325" s="27">
        <f t="shared" si="138"/>
        <v>0</v>
      </c>
      <c r="O325" s="27">
        <f t="shared" si="138"/>
        <v>0</v>
      </c>
      <c r="P325" s="27">
        <f t="shared" si="138"/>
        <v>0</v>
      </c>
      <c r="Q325" s="27">
        <f t="shared" si="138"/>
        <v>0</v>
      </c>
    </row>
    <row r="326" spans="1:17" s="28" customFormat="1">
      <c r="A326" s="21"/>
      <c r="B326" s="22"/>
      <c r="C326" s="22" t="s">
        <v>327</v>
      </c>
      <c r="D326" s="23"/>
      <c r="F326" s="193">
        <v>7</v>
      </c>
      <c r="G326" s="25" t="s">
        <v>232</v>
      </c>
      <c r="H326" s="9"/>
      <c r="I326" s="27"/>
      <c r="J326" s="147"/>
      <c r="K326" s="27">
        <f>+IF($C326=K$1,$F326*$H329,0)</f>
        <v>0</v>
      </c>
      <c r="L326" s="27">
        <f t="shared" ref="L326:Q326" si="139">+IF($C326=L$1,$F326*$H329,0)</f>
        <v>0</v>
      </c>
      <c r="M326" s="27">
        <f t="shared" si="139"/>
        <v>0</v>
      </c>
      <c r="N326" s="27">
        <f t="shared" si="139"/>
        <v>0</v>
      </c>
      <c r="O326" s="27">
        <f t="shared" si="139"/>
        <v>0</v>
      </c>
      <c r="P326" s="27">
        <f t="shared" si="139"/>
        <v>0</v>
      </c>
      <c r="Q326" s="27">
        <f t="shared" si="139"/>
        <v>0</v>
      </c>
    </row>
    <row r="327" spans="1:17" s="28" customFormat="1">
      <c r="A327" s="21"/>
      <c r="B327" s="22"/>
      <c r="C327" s="22" t="s">
        <v>328</v>
      </c>
      <c r="D327" s="23"/>
      <c r="F327" s="193">
        <v>25</v>
      </c>
      <c r="G327" s="25" t="s">
        <v>232</v>
      </c>
      <c r="H327" s="9"/>
      <c r="I327" s="27"/>
      <c r="J327" s="147"/>
      <c r="K327" s="27">
        <f>+IF($C327=K$1,$F327*$H329,0)</f>
        <v>0</v>
      </c>
      <c r="L327" s="27">
        <f t="shared" ref="L327:Q327" si="140">+IF($C327=L$1,$F327*$H329,0)</f>
        <v>0</v>
      </c>
      <c r="M327" s="27">
        <f t="shared" si="140"/>
        <v>0</v>
      </c>
      <c r="N327" s="27">
        <f t="shared" si="140"/>
        <v>0</v>
      </c>
      <c r="O327" s="27">
        <f t="shared" si="140"/>
        <v>0</v>
      </c>
      <c r="P327" s="27">
        <f t="shared" si="140"/>
        <v>0</v>
      </c>
      <c r="Q327" s="27">
        <f t="shared" si="140"/>
        <v>0</v>
      </c>
    </row>
    <row r="328" spans="1:17" s="28" customFormat="1">
      <c r="A328" s="21"/>
      <c r="B328" s="22"/>
      <c r="C328" s="22" t="s">
        <v>329</v>
      </c>
      <c r="D328" s="23"/>
      <c r="F328" s="197">
        <v>98</v>
      </c>
      <c r="G328" s="127" t="s">
        <v>232</v>
      </c>
      <c r="H328" s="9"/>
      <c r="I328" s="27"/>
      <c r="J328" s="147"/>
      <c r="K328" s="27">
        <f>+IF($C328=K$1,$F328*$H329,0)</f>
        <v>0</v>
      </c>
      <c r="L328" s="27">
        <f t="shared" ref="L328:Q328" si="141">+IF($C328=L$1,$F328*$H329,0)</f>
        <v>0</v>
      </c>
      <c r="M328" s="27">
        <f t="shared" si="141"/>
        <v>0</v>
      </c>
      <c r="N328" s="27">
        <f t="shared" si="141"/>
        <v>0</v>
      </c>
      <c r="O328" s="27">
        <f t="shared" si="141"/>
        <v>0</v>
      </c>
      <c r="P328" s="27">
        <f t="shared" si="141"/>
        <v>0</v>
      </c>
      <c r="Q328" s="27">
        <f t="shared" si="141"/>
        <v>0</v>
      </c>
    </row>
    <row r="329" spans="1:17" s="28" customFormat="1">
      <c r="A329" s="21"/>
      <c r="B329" s="22"/>
      <c r="D329" s="23"/>
      <c r="F329" s="24">
        <f>SUM(F323:F328)</f>
        <v>250</v>
      </c>
      <c r="G329" s="25" t="s">
        <v>232</v>
      </c>
      <c r="H329" s="348">
        <v>0</v>
      </c>
      <c r="I329" s="27">
        <f>F329*ROUND(H329,2)</f>
        <v>0</v>
      </c>
      <c r="J329" s="147"/>
      <c r="K329" s="27"/>
      <c r="L329" s="27"/>
      <c r="M329" s="27"/>
      <c r="N329" s="27"/>
      <c r="O329" s="27"/>
      <c r="P329" s="27"/>
      <c r="Q329" s="27"/>
    </row>
    <row r="330" spans="1:17" s="28" customFormat="1">
      <c r="A330" s="21"/>
      <c r="B330" s="22" t="s">
        <v>138</v>
      </c>
      <c r="C330" s="22"/>
      <c r="D330" s="144" t="s">
        <v>139</v>
      </c>
      <c r="E330" s="23"/>
      <c r="F330" s="24"/>
      <c r="G330" s="25"/>
      <c r="H330" s="9"/>
      <c r="I330" s="27"/>
      <c r="J330" s="237"/>
      <c r="K330" s="27"/>
      <c r="L330" s="27"/>
      <c r="M330" s="27"/>
      <c r="N330" s="27"/>
      <c r="O330" s="27"/>
      <c r="P330" s="27"/>
      <c r="Q330" s="27"/>
    </row>
    <row r="331" spans="1:17" s="28" customFormat="1">
      <c r="A331" s="21"/>
      <c r="B331" s="22"/>
      <c r="C331" s="22" t="s">
        <v>324</v>
      </c>
      <c r="D331" s="23"/>
      <c r="F331" s="193">
        <v>0</v>
      </c>
      <c r="G331" s="25" t="s">
        <v>232</v>
      </c>
      <c r="H331" s="9"/>
      <c r="I331" s="27"/>
      <c r="J331" s="147"/>
      <c r="K331" s="27">
        <f>+IF($C331=K$1,$F331*$H337,0)</f>
        <v>0</v>
      </c>
      <c r="L331" s="27">
        <f t="shared" ref="L331:Q331" si="142">+IF($C331=L$1,$F331*$H337,0)</f>
        <v>0</v>
      </c>
      <c r="M331" s="27">
        <f t="shared" si="142"/>
        <v>0</v>
      </c>
      <c r="N331" s="27">
        <f t="shared" si="142"/>
        <v>0</v>
      </c>
      <c r="O331" s="27">
        <f t="shared" si="142"/>
        <v>0</v>
      </c>
      <c r="P331" s="27">
        <f t="shared" si="142"/>
        <v>0</v>
      </c>
      <c r="Q331" s="27">
        <f t="shared" si="142"/>
        <v>0</v>
      </c>
    </row>
    <row r="332" spans="1:17" s="28" customFormat="1">
      <c r="A332" s="21"/>
      <c r="B332" s="22"/>
      <c r="C332" s="22" t="s">
        <v>325</v>
      </c>
      <c r="D332" s="23"/>
      <c r="F332" s="193">
        <v>45</v>
      </c>
      <c r="G332" s="25" t="s">
        <v>232</v>
      </c>
      <c r="H332" s="9"/>
      <c r="I332" s="27"/>
      <c r="J332" s="147"/>
      <c r="K332" s="27">
        <f>+IF($C332=K$1,$F332*$H337,0)</f>
        <v>0</v>
      </c>
      <c r="L332" s="27">
        <f t="shared" ref="L332:Q332" si="143">+IF($C332=L$1,$F332*$H337,0)</f>
        <v>0</v>
      </c>
      <c r="M332" s="27">
        <f t="shared" si="143"/>
        <v>0</v>
      </c>
      <c r="N332" s="27">
        <f t="shared" si="143"/>
        <v>0</v>
      </c>
      <c r="O332" s="27">
        <f t="shared" si="143"/>
        <v>0</v>
      </c>
      <c r="P332" s="27">
        <f t="shared" si="143"/>
        <v>0</v>
      </c>
      <c r="Q332" s="27">
        <f t="shared" si="143"/>
        <v>0</v>
      </c>
    </row>
    <row r="333" spans="1:17" s="28" customFormat="1">
      <c r="A333" s="21"/>
      <c r="B333" s="22"/>
      <c r="C333" s="22" t="s">
        <v>326</v>
      </c>
      <c r="D333" s="23"/>
      <c r="F333" s="193">
        <v>0</v>
      </c>
      <c r="G333" s="25" t="s">
        <v>232</v>
      </c>
      <c r="H333" s="9"/>
      <c r="I333" s="27"/>
      <c r="J333" s="147"/>
      <c r="K333" s="27">
        <f>+IF($C333=K$1,$F333*$H337,0)</f>
        <v>0</v>
      </c>
      <c r="L333" s="27">
        <f t="shared" ref="L333:Q333" si="144">+IF($C333=L$1,$F333*$H337,0)</f>
        <v>0</v>
      </c>
      <c r="M333" s="27">
        <f t="shared" si="144"/>
        <v>0</v>
      </c>
      <c r="N333" s="27">
        <f t="shared" si="144"/>
        <v>0</v>
      </c>
      <c r="O333" s="27">
        <f t="shared" si="144"/>
        <v>0</v>
      </c>
      <c r="P333" s="27">
        <f t="shared" si="144"/>
        <v>0</v>
      </c>
      <c r="Q333" s="27">
        <f t="shared" si="144"/>
        <v>0</v>
      </c>
    </row>
    <row r="334" spans="1:17" s="28" customFormat="1">
      <c r="A334" s="21"/>
      <c r="B334" s="22"/>
      <c r="C334" s="22" t="s">
        <v>327</v>
      </c>
      <c r="D334" s="23"/>
      <c r="F334" s="193">
        <v>0</v>
      </c>
      <c r="G334" s="25" t="s">
        <v>232</v>
      </c>
      <c r="H334" s="9"/>
      <c r="I334" s="27"/>
      <c r="J334" s="147"/>
      <c r="K334" s="27">
        <f>+IF($C334=K$1,$F334*$H337,0)</f>
        <v>0</v>
      </c>
      <c r="L334" s="27">
        <f t="shared" ref="L334:Q334" si="145">+IF($C334=L$1,$F334*$H337,0)</f>
        <v>0</v>
      </c>
      <c r="M334" s="27">
        <f t="shared" si="145"/>
        <v>0</v>
      </c>
      <c r="N334" s="27">
        <f t="shared" si="145"/>
        <v>0</v>
      </c>
      <c r="O334" s="27">
        <f t="shared" si="145"/>
        <v>0</v>
      </c>
      <c r="P334" s="27">
        <f t="shared" si="145"/>
        <v>0</v>
      </c>
      <c r="Q334" s="27">
        <f t="shared" si="145"/>
        <v>0</v>
      </c>
    </row>
    <row r="335" spans="1:17" s="28" customFormat="1">
      <c r="A335" s="21"/>
      <c r="B335" s="22"/>
      <c r="C335" s="22" t="s">
        <v>328</v>
      </c>
      <c r="D335" s="23"/>
      <c r="F335" s="193">
        <v>0</v>
      </c>
      <c r="G335" s="25" t="s">
        <v>232</v>
      </c>
      <c r="H335" s="9"/>
      <c r="I335" s="27"/>
      <c r="J335" s="147"/>
      <c r="K335" s="27">
        <f>+IF($C335=K$1,$F335*$H337,0)</f>
        <v>0</v>
      </c>
      <c r="L335" s="27">
        <f t="shared" ref="L335:Q335" si="146">+IF($C335=L$1,$F335*$H337,0)</f>
        <v>0</v>
      </c>
      <c r="M335" s="27">
        <f t="shared" si="146"/>
        <v>0</v>
      </c>
      <c r="N335" s="27">
        <f t="shared" si="146"/>
        <v>0</v>
      </c>
      <c r="O335" s="27">
        <f t="shared" si="146"/>
        <v>0</v>
      </c>
      <c r="P335" s="27">
        <f t="shared" si="146"/>
        <v>0</v>
      </c>
      <c r="Q335" s="27">
        <f t="shared" si="146"/>
        <v>0</v>
      </c>
    </row>
    <row r="336" spans="1:17" s="28" customFormat="1">
      <c r="A336" s="21"/>
      <c r="B336" s="22"/>
      <c r="C336" s="22" t="s">
        <v>329</v>
      </c>
      <c r="D336" s="23"/>
      <c r="F336" s="197">
        <v>0</v>
      </c>
      <c r="G336" s="127" t="s">
        <v>232</v>
      </c>
      <c r="H336" s="9"/>
      <c r="I336" s="27"/>
      <c r="J336" s="147"/>
      <c r="K336" s="27">
        <f>+IF($C336=K$1,$F336*$H337,0)</f>
        <v>0</v>
      </c>
      <c r="L336" s="27">
        <f t="shared" ref="L336:Q336" si="147">+IF($C336=L$1,$F336*$H337,0)</f>
        <v>0</v>
      </c>
      <c r="M336" s="27">
        <f t="shared" si="147"/>
        <v>0</v>
      </c>
      <c r="N336" s="27">
        <f t="shared" si="147"/>
        <v>0</v>
      </c>
      <c r="O336" s="27">
        <f t="shared" si="147"/>
        <v>0</v>
      </c>
      <c r="P336" s="27">
        <f t="shared" si="147"/>
        <v>0</v>
      </c>
      <c r="Q336" s="27">
        <f t="shared" si="147"/>
        <v>0</v>
      </c>
    </row>
    <row r="337" spans="1:17" s="28" customFormat="1">
      <c r="A337" s="21"/>
      <c r="B337" s="22"/>
      <c r="D337" s="23"/>
      <c r="F337" s="24">
        <f>SUM(F331:F336)</f>
        <v>45</v>
      </c>
      <c r="G337" s="25" t="s">
        <v>232</v>
      </c>
      <c r="H337" s="348">
        <v>0</v>
      </c>
      <c r="I337" s="27">
        <f>F337*ROUND(H337,2)</f>
        <v>0</v>
      </c>
      <c r="J337" s="147"/>
      <c r="K337" s="27"/>
      <c r="L337" s="27"/>
      <c r="M337" s="27"/>
      <c r="N337" s="27"/>
      <c r="O337" s="27"/>
      <c r="P337" s="27"/>
      <c r="Q337" s="27"/>
    </row>
    <row r="338" spans="1:17" s="28" customFormat="1">
      <c r="A338" s="21"/>
      <c r="B338" s="22" t="s">
        <v>140</v>
      </c>
      <c r="C338" s="22"/>
      <c r="D338" s="144" t="s">
        <v>141</v>
      </c>
      <c r="E338" s="23"/>
      <c r="F338" s="24"/>
      <c r="G338" s="25"/>
      <c r="H338" s="9"/>
      <c r="I338" s="27"/>
      <c r="J338" s="237"/>
      <c r="K338" s="27"/>
      <c r="L338" s="27"/>
      <c r="M338" s="27"/>
      <c r="N338" s="27"/>
      <c r="O338" s="27"/>
      <c r="P338" s="27"/>
      <c r="Q338" s="27"/>
    </row>
    <row r="339" spans="1:17" s="28" customFormat="1">
      <c r="A339" s="21"/>
      <c r="B339" s="22"/>
      <c r="C339" s="22" t="s">
        <v>324</v>
      </c>
      <c r="D339" s="23"/>
      <c r="F339" s="193">
        <v>0</v>
      </c>
      <c r="G339" s="25" t="s">
        <v>232</v>
      </c>
      <c r="H339" s="9"/>
      <c r="I339" s="27"/>
      <c r="J339" s="147"/>
      <c r="K339" s="27">
        <f>+IF($C339=K$1,$F339*$H345,0)</f>
        <v>0</v>
      </c>
      <c r="L339" s="27">
        <f t="shared" ref="L339:Q339" si="148">+IF($C339=L$1,$F339*$H345,0)</f>
        <v>0</v>
      </c>
      <c r="M339" s="27">
        <f t="shared" si="148"/>
        <v>0</v>
      </c>
      <c r="N339" s="27">
        <f t="shared" si="148"/>
        <v>0</v>
      </c>
      <c r="O339" s="27">
        <f t="shared" si="148"/>
        <v>0</v>
      </c>
      <c r="P339" s="27">
        <f t="shared" si="148"/>
        <v>0</v>
      </c>
      <c r="Q339" s="27">
        <f t="shared" si="148"/>
        <v>0</v>
      </c>
    </row>
    <row r="340" spans="1:17" s="28" customFormat="1">
      <c r="A340" s="21"/>
      <c r="B340" s="22"/>
      <c r="C340" s="22" t="s">
        <v>325</v>
      </c>
      <c r="D340" s="23"/>
      <c r="F340" s="193">
        <v>0</v>
      </c>
      <c r="G340" s="25" t="s">
        <v>232</v>
      </c>
      <c r="H340" s="9"/>
      <c r="I340" s="27"/>
      <c r="J340" s="147"/>
      <c r="K340" s="27">
        <f>+IF($C340=K$1,$F340*$H345,0)</f>
        <v>0</v>
      </c>
      <c r="L340" s="27">
        <f t="shared" ref="L340:Q340" si="149">+IF($C340=L$1,$F340*$H345,0)</f>
        <v>0</v>
      </c>
      <c r="M340" s="27">
        <f t="shared" si="149"/>
        <v>0</v>
      </c>
      <c r="N340" s="27">
        <f t="shared" si="149"/>
        <v>0</v>
      </c>
      <c r="O340" s="27">
        <f t="shared" si="149"/>
        <v>0</v>
      </c>
      <c r="P340" s="27">
        <f t="shared" si="149"/>
        <v>0</v>
      </c>
      <c r="Q340" s="27">
        <f t="shared" si="149"/>
        <v>0</v>
      </c>
    </row>
    <row r="341" spans="1:17" s="28" customFormat="1">
      <c r="A341" s="21"/>
      <c r="B341" s="22"/>
      <c r="C341" s="22" t="s">
        <v>326</v>
      </c>
      <c r="D341" s="23"/>
      <c r="F341" s="193">
        <v>0</v>
      </c>
      <c r="G341" s="25" t="s">
        <v>232</v>
      </c>
      <c r="H341" s="9"/>
      <c r="I341" s="27"/>
      <c r="J341" s="147"/>
      <c r="K341" s="27">
        <f>+IF($C341=K$1,$F341*$H345,0)</f>
        <v>0</v>
      </c>
      <c r="L341" s="27">
        <f t="shared" ref="L341:Q341" si="150">+IF($C341=L$1,$F341*$H345,0)</f>
        <v>0</v>
      </c>
      <c r="M341" s="27">
        <f t="shared" si="150"/>
        <v>0</v>
      </c>
      <c r="N341" s="27">
        <f t="shared" si="150"/>
        <v>0</v>
      </c>
      <c r="O341" s="27">
        <f t="shared" si="150"/>
        <v>0</v>
      </c>
      <c r="P341" s="27">
        <f t="shared" si="150"/>
        <v>0</v>
      </c>
      <c r="Q341" s="27">
        <f t="shared" si="150"/>
        <v>0</v>
      </c>
    </row>
    <row r="342" spans="1:17" s="28" customFormat="1">
      <c r="A342" s="21"/>
      <c r="B342" s="22"/>
      <c r="C342" s="22" t="s">
        <v>327</v>
      </c>
      <c r="D342" s="23"/>
      <c r="F342" s="193">
        <v>0</v>
      </c>
      <c r="G342" s="25" t="s">
        <v>232</v>
      </c>
      <c r="H342" s="9"/>
      <c r="I342" s="27"/>
      <c r="J342" s="147"/>
      <c r="K342" s="27">
        <f>+IF($C342=K$1,$F342*$H345,0)</f>
        <v>0</v>
      </c>
      <c r="L342" s="27">
        <f t="shared" ref="L342:Q342" si="151">+IF($C342=L$1,$F342*$H345,0)</f>
        <v>0</v>
      </c>
      <c r="M342" s="27">
        <f t="shared" si="151"/>
        <v>0</v>
      </c>
      <c r="N342" s="27">
        <f t="shared" si="151"/>
        <v>0</v>
      </c>
      <c r="O342" s="27">
        <f t="shared" si="151"/>
        <v>0</v>
      </c>
      <c r="P342" s="27">
        <f t="shared" si="151"/>
        <v>0</v>
      </c>
      <c r="Q342" s="27">
        <f t="shared" si="151"/>
        <v>0</v>
      </c>
    </row>
    <row r="343" spans="1:17" s="28" customFormat="1">
      <c r="A343" s="21"/>
      <c r="B343" s="22"/>
      <c r="C343" s="22" t="s">
        <v>328</v>
      </c>
      <c r="D343" s="23"/>
      <c r="F343" s="193">
        <v>0</v>
      </c>
      <c r="G343" s="25" t="s">
        <v>232</v>
      </c>
      <c r="H343" s="9"/>
      <c r="I343" s="27"/>
      <c r="J343" s="147"/>
      <c r="K343" s="27">
        <f>+IF($C343=K$1,$F343*$H345,0)</f>
        <v>0</v>
      </c>
      <c r="L343" s="27">
        <f t="shared" ref="L343:Q343" si="152">+IF($C343=L$1,$F343*$H345,0)</f>
        <v>0</v>
      </c>
      <c r="M343" s="27">
        <f t="shared" si="152"/>
        <v>0</v>
      </c>
      <c r="N343" s="27">
        <f t="shared" si="152"/>
        <v>0</v>
      </c>
      <c r="O343" s="27">
        <f t="shared" si="152"/>
        <v>0</v>
      </c>
      <c r="P343" s="27">
        <f t="shared" si="152"/>
        <v>0</v>
      </c>
      <c r="Q343" s="27">
        <f t="shared" si="152"/>
        <v>0</v>
      </c>
    </row>
    <row r="344" spans="1:17" s="28" customFormat="1">
      <c r="A344" s="21"/>
      <c r="B344" s="22"/>
      <c r="C344" s="22" t="s">
        <v>329</v>
      </c>
      <c r="D344" s="23"/>
      <c r="F344" s="197">
        <v>0</v>
      </c>
      <c r="G344" s="127" t="s">
        <v>232</v>
      </c>
      <c r="H344" s="9"/>
      <c r="I344" s="27"/>
      <c r="J344" s="147"/>
      <c r="K344" s="27">
        <f>+IF($C344=K$1,$F344*$H345,0)</f>
        <v>0</v>
      </c>
      <c r="L344" s="27">
        <f t="shared" ref="L344:Q344" si="153">+IF($C344=L$1,$F344*$H345,0)</f>
        <v>0</v>
      </c>
      <c r="M344" s="27">
        <f t="shared" si="153"/>
        <v>0</v>
      </c>
      <c r="N344" s="27">
        <f t="shared" si="153"/>
        <v>0</v>
      </c>
      <c r="O344" s="27">
        <f t="shared" si="153"/>
        <v>0</v>
      </c>
      <c r="P344" s="27">
        <f t="shared" si="153"/>
        <v>0</v>
      </c>
      <c r="Q344" s="27">
        <f t="shared" si="153"/>
        <v>0</v>
      </c>
    </row>
    <row r="345" spans="1:17" s="28" customFormat="1">
      <c r="A345" s="21"/>
      <c r="B345" s="22"/>
      <c r="D345" s="23"/>
      <c r="F345" s="24">
        <f>SUM(F339:F344)</f>
        <v>0</v>
      </c>
      <c r="G345" s="25" t="s">
        <v>232</v>
      </c>
      <c r="H345" s="348">
        <v>0</v>
      </c>
      <c r="I345" s="27">
        <f>F345*ROUND(H345,2)</f>
        <v>0</v>
      </c>
      <c r="J345" s="147"/>
      <c r="K345" s="27"/>
      <c r="L345" s="27"/>
      <c r="M345" s="27"/>
      <c r="N345" s="27"/>
      <c r="O345" s="27"/>
      <c r="P345" s="27"/>
      <c r="Q345" s="27"/>
    </row>
    <row r="346" spans="1:17" s="28" customFormat="1">
      <c r="A346" s="21"/>
      <c r="B346" s="109"/>
      <c r="C346" s="109"/>
      <c r="D346" s="145"/>
      <c r="E346" s="123"/>
      <c r="F346" s="24"/>
      <c r="G346" s="25"/>
      <c r="H346" s="1"/>
      <c r="I346" s="27"/>
      <c r="J346" s="147"/>
      <c r="K346" s="27"/>
      <c r="L346" s="27"/>
      <c r="M346" s="27"/>
      <c r="N346" s="27"/>
      <c r="O346" s="27"/>
      <c r="P346" s="27"/>
      <c r="Q346" s="27"/>
    </row>
    <row r="347" spans="1:17" s="28" customFormat="1" ht="57">
      <c r="A347" s="21" t="str">
        <f>+$A$304</f>
        <v>A2</v>
      </c>
      <c r="B347" s="22">
        <f>+B313+1</f>
        <v>2</v>
      </c>
      <c r="C347" s="22"/>
      <c r="D347" s="23" t="s">
        <v>142</v>
      </c>
      <c r="E347" s="23"/>
      <c r="F347" s="24"/>
      <c r="G347" s="25"/>
      <c r="H347" s="9"/>
      <c r="I347" s="27"/>
      <c r="J347" s="147"/>
      <c r="K347" s="27"/>
      <c r="L347" s="27"/>
      <c r="M347" s="27"/>
      <c r="N347" s="27"/>
      <c r="O347" s="27"/>
      <c r="P347" s="27"/>
      <c r="Q347" s="27"/>
    </row>
    <row r="348" spans="1:17" s="28" customFormat="1">
      <c r="A348" s="21"/>
      <c r="B348" s="22"/>
      <c r="C348" s="22" t="s">
        <v>324</v>
      </c>
      <c r="D348" s="23"/>
      <c r="E348" s="23"/>
      <c r="F348" s="193">
        <v>1</v>
      </c>
      <c r="G348" s="194" t="s">
        <v>117</v>
      </c>
      <c r="H348" s="9"/>
      <c r="I348" s="195"/>
      <c r="J348" s="147"/>
      <c r="K348" s="27">
        <f>+IF($C348=K$1,$F348*$H354,0)</f>
        <v>0</v>
      </c>
      <c r="L348" s="27">
        <f t="shared" ref="L348:Q348" si="154">+IF($C348=L$1,$F348*$H354,0)</f>
        <v>0</v>
      </c>
      <c r="M348" s="27">
        <f t="shared" si="154"/>
        <v>0</v>
      </c>
      <c r="N348" s="27">
        <f t="shared" si="154"/>
        <v>0</v>
      </c>
      <c r="O348" s="27">
        <f t="shared" si="154"/>
        <v>0</v>
      </c>
      <c r="P348" s="27">
        <f t="shared" si="154"/>
        <v>0</v>
      </c>
      <c r="Q348" s="27">
        <f t="shared" si="154"/>
        <v>0</v>
      </c>
    </row>
    <row r="349" spans="1:17" s="28" customFormat="1">
      <c r="A349" s="21"/>
      <c r="B349" s="22"/>
      <c r="C349" s="22" t="s">
        <v>325</v>
      </c>
      <c r="D349" s="23"/>
      <c r="E349" s="23"/>
      <c r="F349" s="193">
        <v>3</v>
      </c>
      <c r="G349" s="194" t="s">
        <v>117</v>
      </c>
      <c r="H349" s="9"/>
      <c r="I349" s="27"/>
      <c r="J349" s="147"/>
      <c r="K349" s="27">
        <f>+IF($C349=K$1,$F349*$H354,0)</f>
        <v>0</v>
      </c>
      <c r="L349" s="27">
        <f t="shared" ref="L349:Q349" si="155">+IF($C349=L$1,$F349*$H354,0)</f>
        <v>0</v>
      </c>
      <c r="M349" s="27">
        <f t="shared" si="155"/>
        <v>0</v>
      </c>
      <c r="N349" s="27">
        <f t="shared" si="155"/>
        <v>0</v>
      </c>
      <c r="O349" s="27">
        <f t="shared" si="155"/>
        <v>0</v>
      </c>
      <c r="P349" s="27">
        <f t="shared" si="155"/>
        <v>0</v>
      </c>
      <c r="Q349" s="27">
        <f t="shared" si="155"/>
        <v>0</v>
      </c>
    </row>
    <row r="350" spans="1:17" s="28" customFormat="1">
      <c r="A350" s="21"/>
      <c r="B350" s="22"/>
      <c r="C350" s="22" t="s">
        <v>326</v>
      </c>
      <c r="D350" s="23"/>
      <c r="E350" s="23"/>
      <c r="F350" s="193">
        <v>3</v>
      </c>
      <c r="G350" s="194" t="s">
        <v>117</v>
      </c>
      <c r="H350" s="9"/>
      <c r="I350" s="27"/>
      <c r="J350" s="147"/>
      <c r="K350" s="27">
        <f>+IF($C350=K$1,$F350*$H354,0)</f>
        <v>0</v>
      </c>
      <c r="L350" s="27">
        <f t="shared" ref="L350:Q350" si="156">+IF($C350=L$1,$F350*$H354,0)</f>
        <v>0</v>
      </c>
      <c r="M350" s="27">
        <f t="shared" si="156"/>
        <v>0</v>
      </c>
      <c r="N350" s="27">
        <f t="shared" si="156"/>
        <v>0</v>
      </c>
      <c r="O350" s="27">
        <f t="shared" si="156"/>
        <v>0</v>
      </c>
      <c r="P350" s="27">
        <f t="shared" si="156"/>
        <v>0</v>
      </c>
      <c r="Q350" s="27">
        <f t="shared" si="156"/>
        <v>0</v>
      </c>
    </row>
    <row r="351" spans="1:17" s="28" customFormat="1">
      <c r="A351" s="21"/>
      <c r="B351" s="22"/>
      <c r="C351" s="22" t="s">
        <v>327</v>
      </c>
      <c r="D351" s="23"/>
      <c r="E351" s="23"/>
      <c r="F351" s="193">
        <v>2</v>
      </c>
      <c r="G351" s="194" t="s">
        <v>117</v>
      </c>
      <c r="H351" s="9"/>
      <c r="I351" s="27"/>
      <c r="J351" s="147"/>
      <c r="K351" s="27">
        <f>+IF($C351=K$1,$F351*$H354,0)</f>
        <v>0</v>
      </c>
      <c r="L351" s="27">
        <f t="shared" ref="L351:Q351" si="157">+IF($C351=L$1,$F351*$H354,0)</f>
        <v>0</v>
      </c>
      <c r="M351" s="27">
        <f t="shared" si="157"/>
        <v>0</v>
      </c>
      <c r="N351" s="27">
        <f t="shared" si="157"/>
        <v>0</v>
      </c>
      <c r="O351" s="27">
        <f t="shared" si="157"/>
        <v>0</v>
      </c>
      <c r="P351" s="27">
        <f t="shared" si="157"/>
        <v>0</v>
      </c>
      <c r="Q351" s="27">
        <f t="shared" si="157"/>
        <v>0</v>
      </c>
    </row>
    <row r="352" spans="1:17" s="28" customFormat="1">
      <c r="A352" s="21"/>
      <c r="B352" s="22"/>
      <c r="C352" s="22" t="s">
        <v>328</v>
      </c>
      <c r="D352" s="23"/>
      <c r="E352" s="23"/>
      <c r="F352" s="193">
        <v>2</v>
      </c>
      <c r="G352" s="194" t="s">
        <v>117</v>
      </c>
      <c r="H352" s="9"/>
      <c r="I352" s="27"/>
      <c r="J352" s="147"/>
      <c r="K352" s="27">
        <f>+IF($C352=K$1,$F352*$H354,0)</f>
        <v>0</v>
      </c>
      <c r="L352" s="27">
        <f t="shared" ref="L352:Q352" si="158">+IF($C352=L$1,$F352*$H354,0)</f>
        <v>0</v>
      </c>
      <c r="M352" s="27">
        <f t="shared" si="158"/>
        <v>0</v>
      </c>
      <c r="N352" s="27">
        <f t="shared" si="158"/>
        <v>0</v>
      </c>
      <c r="O352" s="27">
        <f t="shared" si="158"/>
        <v>0</v>
      </c>
      <c r="P352" s="27">
        <f t="shared" si="158"/>
        <v>0</v>
      </c>
      <c r="Q352" s="27">
        <f t="shared" si="158"/>
        <v>0</v>
      </c>
    </row>
    <row r="353" spans="1:17" s="28" customFormat="1">
      <c r="A353" s="21"/>
      <c r="B353" s="22"/>
      <c r="C353" s="22" t="s">
        <v>329</v>
      </c>
      <c r="D353" s="23"/>
      <c r="E353" s="23"/>
      <c r="F353" s="197">
        <v>3</v>
      </c>
      <c r="G353" s="198" t="s">
        <v>117</v>
      </c>
      <c r="H353" s="9"/>
      <c r="I353" s="27"/>
      <c r="J353" s="147"/>
      <c r="K353" s="27">
        <f>+IF($C353=K$1,$F353*$H354,0)</f>
        <v>0</v>
      </c>
      <c r="L353" s="27">
        <f t="shared" ref="L353:Q353" si="159">+IF($C353=L$1,$F353*$H354,0)</f>
        <v>0</v>
      </c>
      <c r="M353" s="27">
        <f t="shared" si="159"/>
        <v>0</v>
      </c>
      <c r="N353" s="27">
        <f t="shared" si="159"/>
        <v>0</v>
      </c>
      <c r="O353" s="27">
        <f t="shared" si="159"/>
        <v>0</v>
      </c>
      <c r="P353" s="27">
        <f t="shared" si="159"/>
        <v>0</v>
      </c>
      <c r="Q353" s="27">
        <f t="shared" si="159"/>
        <v>0</v>
      </c>
    </row>
    <row r="354" spans="1:17" s="28" customFormat="1">
      <c r="A354" s="21"/>
      <c r="B354" s="22"/>
      <c r="C354" s="22"/>
      <c r="D354" s="23"/>
      <c r="E354" s="23"/>
      <c r="F354" s="24">
        <f>SUM(F348:F353)</f>
        <v>14</v>
      </c>
      <c r="G354" s="194" t="s">
        <v>117</v>
      </c>
      <c r="H354" s="348">
        <v>0</v>
      </c>
      <c r="I354" s="27">
        <f>F354*ROUND(H354,2)</f>
        <v>0</v>
      </c>
      <c r="J354" s="147"/>
      <c r="K354" s="27"/>
      <c r="L354" s="27"/>
      <c r="M354" s="27"/>
      <c r="N354" s="27"/>
      <c r="O354" s="27"/>
      <c r="P354" s="27"/>
      <c r="Q354" s="27"/>
    </row>
    <row r="355" spans="1:17" s="28" customFormat="1">
      <c r="A355" s="21"/>
      <c r="B355" s="22"/>
      <c r="C355" s="22"/>
      <c r="D355" s="123"/>
      <c r="E355" s="123"/>
      <c r="F355" s="24"/>
      <c r="G355" s="25"/>
      <c r="H355" s="1"/>
      <c r="I355" s="27"/>
      <c r="J355" s="147"/>
      <c r="K355" s="27"/>
      <c r="L355" s="27"/>
      <c r="M355" s="27"/>
      <c r="N355" s="27"/>
      <c r="O355" s="27"/>
      <c r="P355" s="27"/>
      <c r="Q355" s="27"/>
    </row>
    <row r="356" spans="1:17" s="28" customFormat="1" ht="28.5">
      <c r="A356" s="21" t="str">
        <f>+$A$304</f>
        <v>A2</v>
      </c>
      <c r="B356" s="22">
        <f>+B347+1</f>
        <v>3</v>
      </c>
      <c r="C356" s="22"/>
      <c r="D356" s="23" t="s">
        <v>356</v>
      </c>
      <c r="E356" s="23"/>
      <c r="F356" s="24"/>
      <c r="G356" s="25"/>
      <c r="H356" s="9"/>
      <c r="I356" s="27"/>
      <c r="J356" s="147"/>
      <c r="K356" s="27"/>
      <c r="L356" s="27"/>
      <c r="M356" s="27"/>
      <c r="N356" s="27"/>
      <c r="O356" s="27"/>
      <c r="P356" s="27"/>
      <c r="Q356" s="27"/>
    </row>
    <row r="357" spans="1:17" s="28" customFormat="1">
      <c r="A357" s="21"/>
      <c r="B357" s="22"/>
      <c r="C357" s="22" t="s">
        <v>324</v>
      </c>
      <c r="D357" s="23"/>
      <c r="E357" s="23"/>
      <c r="F357" s="193">
        <v>1</v>
      </c>
      <c r="G357" s="194" t="s">
        <v>117</v>
      </c>
      <c r="H357" s="9"/>
      <c r="I357" s="195"/>
      <c r="J357" s="147"/>
      <c r="K357" s="27">
        <f>+IF($C357=K$1,$F357*$H363,0)</f>
        <v>0</v>
      </c>
      <c r="L357" s="27">
        <f t="shared" ref="L357:Q357" si="160">+IF($C357=L$1,$F357*$H363,0)</f>
        <v>0</v>
      </c>
      <c r="M357" s="27">
        <f t="shared" si="160"/>
        <v>0</v>
      </c>
      <c r="N357" s="27">
        <f t="shared" si="160"/>
        <v>0</v>
      </c>
      <c r="O357" s="27">
        <f t="shared" si="160"/>
        <v>0</v>
      </c>
      <c r="P357" s="27">
        <f t="shared" si="160"/>
        <v>0</v>
      </c>
      <c r="Q357" s="27">
        <f t="shared" si="160"/>
        <v>0</v>
      </c>
    </row>
    <row r="358" spans="1:17" s="28" customFormat="1">
      <c r="A358" s="21"/>
      <c r="B358" s="22"/>
      <c r="C358" s="22" t="s">
        <v>325</v>
      </c>
      <c r="D358" s="23"/>
      <c r="E358" s="23"/>
      <c r="F358" s="193">
        <v>3</v>
      </c>
      <c r="G358" s="194" t="s">
        <v>117</v>
      </c>
      <c r="H358" s="9"/>
      <c r="I358" s="27"/>
      <c r="J358" s="147"/>
      <c r="K358" s="27">
        <f>+IF($C358=K$1,$F358*$H363,0)</f>
        <v>0</v>
      </c>
      <c r="L358" s="27">
        <f t="shared" ref="L358:Q358" si="161">+IF($C358=L$1,$F358*$H363,0)</f>
        <v>0</v>
      </c>
      <c r="M358" s="27">
        <f t="shared" si="161"/>
        <v>0</v>
      </c>
      <c r="N358" s="27">
        <f t="shared" si="161"/>
        <v>0</v>
      </c>
      <c r="O358" s="27">
        <f t="shared" si="161"/>
        <v>0</v>
      </c>
      <c r="P358" s="27">
        <f t="shared" si="161"/>
        <v>0</v>
      </c>
      <c r="Q358" s="27">
        <f t="shared" si="161"/>
        <v>0</v>
      </c>
    </row>
    <row r="359" spans="1:17" s="28" customFormat="1">
      <c r="A359" s="21"/>
      <c r="B359" s="22"/>
      <c r="C359" s="22" t="s">
        <v>326</v>
      </c>
      <c r="D359" s="23"/>
      <c r="E359" s="23"/>
      <c r="F359" s="193">
        <v>3</v>
      </c>
      <c r="G359" s="194" t="s">
        <v>117</v>
      </c>
      <c r="H359" s="9"/>
      <c r="I359" s="27"/>
      <c r="J359" s="147"/>
      <c r="K359" s="27">
        <f>+IF($C359=K$1,$F359*$H363,0)</f>
        <v>0</v>
      </c>
      <c r="L359" s="27">
        <f t="shared" ref="L359:Q359" si="162">+IF($C359=L$1,$F359*$H363,0)</f>
        <v>0</v>
      </c>
      <c r="M359" s="27">
        <f t="shared" si="162"/>
        <v>0</v>
      </c>
      <c r="N359" s="27">
        <f t="shared" si="162"/>
        <v>0</v>
      </c>
      <c r="O359" s="27">
        <f t="shared" si="162"/>
        <v>0</v>
      </c>
      <c r="P359" s="27">
        <f t="shared" si="162"/>
        <v>0</v>
      </c>
      <c r="Q359" s="27">
        <f t="shared" si="162"/>
        <v>0</v>
      </c>
    </row>
    <row r="360" spans="1:17" s="28" customFormat="1">
      <c r="A360" s="21"/>
      <c r="B360" s="22"/>
      <c r="C360" s="22" t="s">
        <v>327</v>
      </c>
      <c r="D360" s="23"/>
      <c r="E360" s="23"/>
      <c r="F360" s="193">
        <v>2</v>
      </c>
      <c r="G360" s="194" t="s">
        <v>117</v>
      </c>
      <c r="H360" s="9"/>
      <c r="I360" s="27"/>
      <c r="J360" s="147"/>
      <c r="K360" s="27">
        <f>+IF($C360=K$1,$F360*$H363,0)</f>
        <v>0</v>
      </c>
      <c r="L360" s="27">
        <f t="shared" ref="L360:Q360" si="163">+IF($C360=L$1,$F360*$H363,0)</f>
        <v>0</v>
      </c>
      <c r="M360" s="27">
        <f t="shared" si="163"/>
        <v>0</v>
      </c>
      <c r="N360" s="27">
        <f t="shared" si="163"/>
        <v>0</v>
      </c>
      <c r="O360" s="27">
        <f t="shared" si="163"/>
        <v>0</v>
      </c>
      <c r="P360" s="27">
        <f t="shared" si="163"/>
        <v>0</v>
      </c>
      <c r="Q360" s="27">
        <f t="shared" si="163"/>
        <v>0</v>
      </c>
    </row>
    <row r="361" spans="1:17" s="28" customFormat="1">
      <c r="A361" s="21"/>
      <c r="B361" s="22"/>
      <c r="C361" s="22" t="s">
        <v>328</v>
      </c>
      <c r="D361" s="23"/>
      <c r="E361" s="23"/>
      <c r="F361" s="193">
        <v>2</v>
      </c>
      <c r="G361" s="194" t="s">
        <v>117</v>
      </c>
      <c r="H361" s="9"/>
      <c r="I361" s="27"/>
      <c r="J361" s="147"/>
      <c r="K361" s="27">
        <f>+IF($C361=K$1,$F361*$H363,0)</f>
        <v>0</v>
      </c>
      <c r="L361" s="27">
        <f t="shared" ref="L361:Q361" si="164">+IF($C361=L$1,$F361*$H363,0)</f>
        <v>0</v>
      </c>
      <c r="M361" s="27">
        <f t="shared" si="164"/>
        <v>0</v>
      </c>
      <c r="N361" s="27">
        <f t="shared" si="164"/>
        <v>0</v>
      </c>
      <c r="O361" s="27">
        <f t="shared" si="164"/>
        <v>0</v>
      </c>
      <c r="P361" s="27">
        <f t="shared" si="164"/>
        <v>0</v>
      </c>
      <c r="Q361" s="27">
        <f t="shared" si="164"/>
        <v>0</v>
      </c>
    </row>
    <row r="362" spans="1:17" s="28" customFormat="1">
      <c r="A362" s="21"/>
      <c r="B362" s="22"/>
      <c r="C362" s="22" t="s">
        <v>329</v>
      </c>
      <c r="D362" s="23"/>
      <c r="E362" s="23"/>
      <c r="F362" s="197">
        <v>3</v>
      </c>
      <c r="G362" s="198" t="s">
        <v>117</v>
      </c>
      <c r="H362" s="9"/>
      <c r="I362" s="27"/>
      <c r="J362" s="147"/>
      <c r="K362" s="27">
        <f>+IF($C362=K$1,$F362*$H363,0)</f>
        <v>0</v>
      </c>
      <c r="L362" s="27">
        <f t="shared" ref="L362:Q362" si="165">+IF($C362=L$1,$F362*$H363,0)</f>
        <v>0</v>
      </c>
      <c r="M362" s="27">
        <f t="shared" si="165"/>
        <v>0</v>
      </c>
      <c r="N362" s="27">
        <f t="shared" si="165"/>
        <v>0</v>
      </c>
      <c r="O362" s="27">
        <f t="shared" si="165"/>
        <v>0</v>
      </c>
      <c r="P362" s="27">
        <f t="shared" si="165"/>
        <v>0</v>
      </c>
      <c r="Q362" s="27">
        <f t="shared" si="165"/>
        <v>0</v>
      </c>
    </row>
    <row r="363" spans="1:17" s="28" customFormat="1">
      <c r="A363" s="21"/>
      <c r="B363" s="22"/>
      <c r="C363" s="22"/>
      <c r="D363" s="23"/>
      <c r="E363" s="23"/>
      <c r="F363" s="24">
        <f>SUM(F357:F362)</f>
        <v>14</v>
      </c>
      <c r="G363" s="194" t="s">
        <v>117</v>
      </c>
      <c r="H363" s="348">
        <v>0</v>
      </c>
      <c r="I363" s="27">
        <f>F363*ROUND(H363,2)</f>
        <v>0</v>
      </c>
      <c r="J363" s="147"/>
      <c r="K363" s="27"/>
      <c r="L363" s="27"/>
      <c r="M363" s="27"/>
      <c r="N363" s="27"/>
      <c r="O363" s="27"/>
      <c r="P363" s="27"/>
      <c r="Q363" s="27"/>
    </row>
    <row r="364" spans="1:17" s="28" customFormat="1">
      <c r="A364" s="21"/>
      <c r="B364" s="22"/>
      <c r="C364" s="22"/>
      <c r="D364" s="23"/>
      <c r="E364" s="23"/>
      <c r="F364" s="24"/>
      <c r="G364" s="25"/>
      <c r="H364" s="1"/>
      <c r="I364" s="27"/>
      <c r="J364" s="147"/>
      <c r="K364" s="27"/>
      <c r="L364" s="27"/>
      <c r="M364" s="27"/>
      <c r="N364" s="27"/>
      <c r="O364" s="27"/>
      <c r="P364" s="27"/>
      <c r="Q364" s="27"/>
    </row>
    <row r="365" spans="1:17" s="28" customFormat="1" ht="42.75">
      <c r="A365" s="21" t="str">
        <f>+$A$304</f>
        <v>A2</v>
      </c>
      <c r="B365" s="22">
        <f t="shared" ref="B365" si="166">+B356+1</f>
        <v>4</v>
      </c>
      <c r="C365" s="22"/>
      <c r="D365" s="23" t="s">
        <v>143</v>
      </c>
      <c r="E365" s="23"/>
      <c r="F365" s="24"/>
      <c r="G365" s="25"/>
      <c r="H365" s="9"/>
      <c r="I365" s="27"/>
      <c r="J365" s="147"/>
      <c r="K365" s="27"/>
      <c r="L365" s="27"/>
      <c r="M365" s="27"/>
      <c r="N365" s="27"/>
      <c r="O365" s="27"/>
      <c r="P365" s="27"/>
      <c r="Q365" s="27"/>
    </row>
    <row r="366" spans="1:17" s="28" customFormat="1">
      <c r="A366" s="21"/>
      <c r="B366" s="22"/>
      <c r="C366" s="22" t="s">
        <v>324</v>
      </c>
      <c r="D366" s="23"/>
      <c r="E366" s="23"/>
      <c r="F366" s="193">
        <v>3</v>
      </c>
      <c r="G366" s="194" t="s">
        <v>117</v>
      </c>
      <c r="H366" s="9"/>
      <c r="I366" s="195"/>
      <c r="J366" s="147"/>
      <c r="K366" s="27">
        <f>+IF($C366=K$1,$F366*$H372,0)</f>
        <v>0</v>
      </c>
      <c r="L366" s="27">
        <f t="shared" ref="L366:Q366" si="167">+IF($C366=L$1,$F366*$H372,0)</f>
        <v>0</v>
      </c>
      <c r="M366" s="27">
        <f t="shared" si="167"/>
        <v>0</v>
      </c>
      <c r="N366" s="27">
        <f t="shared" si="167"/>
        <v>0</v>
      </c>
      <c r="O366" s="27">
        <f t="shared" si="167"/>
        <v>0</v>
      </c>
      <c r="P366" s="27">
        <f t="shared" si="167"/>
        <v>0</v>
      </c>
      <c r="Q366" s="27">
        <f t="shared" si="167"/>
        <v>0</v>
      </c>
    </row>
    <row r="367" spans="1:17" s="28" customFormat="1">
      <c r="A367" s="21"/>
      <c r="B367" s="22"/>
      <c r="C367" s="22" t="s">
        <v>325</v>
      </c>
      <c r="D367" s="23"/>
      <c r="E367" s="23"/>
      <c r="F367" s="193">
        <v>5</v>
      </c>
      <c r="G367" s="194" t="s">
        <v>117</v>
      </c>
      <c r="H367" s="9"/>
      <c r="I367" s="27"/>
      <c r="J367" s="147"/>
      <c r="K367" s="27">
        <f>+IF($C367=K$1,$F367*$H372,0)</f>
        <v>0</v>
      </c>
      <c r="L367" s="27">
        <f t="shared" ref="L367:Q367" si="168">+IF($C367=L$1,$F367*$H372,0)</f>
        <v>0</v>
      </c>
      <c r="M367" s="27">
        <f t="shared" si="168"/>
        <v>0</v>
      </c>
      <c r="N367" s="27">
        <f t="shared" si="168"/>
        <v>0</v>
      </c>
      <c r="O367" s="27">
        <f t="shared" si="168"/>
        <v>0</v>
      </c>
      <c r="P367" s="27">
        <f t="shared" si="168"/>
        <v>0</v>
      </c>
      <c r="Q367" s="27">
        <f t="shared" si="168"/>
        <v>0</v>
      </c>
    </row>
    <row r="368" spans="1:17" s="28" customFormat="1">
      <c r="A368" s="21"/>
      <c r="B368" s="22"/>
      <c r="C368" s="22" t="s">
        <v>326</v>
      </c>
      <c r="D368" s="23"/>
      <c r="E368" s="23"/>
      <c r="F368" s="193">
        <v>4</v>
      </c>
      <c r="G368" s="194" t="s">
        <v>117</v>
      </c>
      <c r="H368" s="9"/>
      <c r="I368" s="27"/>
      <c r="J368" s="147"/>
      <c r="K368" s="27">
        <f>+IF($C368=K$1,$F368*$H372,0)</f>
        <v>0</v>
      </c>
      <c r="L368" s="27">
        <f t="shared" ref="L368:Q368" si="169">+IF($C368=L$1,$F368*$H372,0)</f>
        <v>0</v>
      </c>
      <c r="M368" s="27">
        <f t="shared" si="169"/>
        <v>0</v>
      </c>
      <c r="N368" s="27">
        <f t="shared" si="169"/>
        <v>0</v>
      </c>
      <c r="O368" s="27">
        <f t="shared" si="169"/>
        <v>0</v>
      </c>
      <c r="P368" s="27">
        <f t="shared" si="169"/>
        <v>0</v>
      </c>
      <c r="Q368" s="27">
        <f t="shared" si="169"/>
        <v>0</v>
      </c>
    </row>
    <row r="369" spans="1:18" s="28" customFormat="1">
      <c r="A369" s="21"/>
      <c r="B369" s="22"/>
      <c r="C369" s="22" t="s">
        <v>327</v>
      </c>
      <c r="D369" s="23"/>
      <c r="E369" s="23"/>
      <c r="F369" s="193">
        <v>1</v>
      </c>
      <c r="G369" s="194" t="s">
        <v>117</v>
      </c>
      <c r="H369" s="9"/>
      <c r="I369" s="27"/>
      <c r="J369" s="147"/>
      <c r="K369" s="27">
        <f>+IF($C369=K$1,$F369*$H372,0)</f>
        <v>0</v>
      </c>
      <c r="L369" s="27">
        <f t="shared" ref="L369:Q369" si="170">+IF($C369=L$1,$F369*$H372,0)</f>
        <v>0</v>
      </c>
      <c r="M369" s="27">
        <f t="shared" si="170"/>
        <v>0</v>
      </c>
      <c r="N369" s="27">
        <f t="shared" si="170"/>
        <v>0</v>
      </c>
      <c r="O369" s="27">
        <f t="shared" si="170"/>
        <v>0</v>
      </c>
      <c r="P369" s="27">
        <f t="shared" si="170"/>
        <v>0</v>
      </c>
      <c r="Q369" s="27">
        <f t="shared" si="170"/>
        <v>0</v>
      </c>
    </row>
    <row r="370" spans="1:18" s="28" customFormat="1">
      <c r="A370" s="21"/>
      <c r="B370" s="22"/>
      <c r="C370" s="22" t="s">
        <v>328</v>
      </c>
      <c r="D370" s="23"/>
      <c r="E370" s="23"/>
      <c r="F370" s="193">
        <v>1</v>
      </c>
      <c r="G370" s="194" t="s">
        <v>117</v>
      </c>
      <c r="H370" s="9"/>
      <c r="I370" s="27"/>
      <c r="J370" s="147"/>
      <c r="K370" s="27">
        <f>+IF($C370=K$1,$F370*$H372,0)</f>
        <v>0</v>
      </c>
      <c r="L370" s="27">
        <f t="shared" ref="L370:Q370" si="171">+IF($C370=L$1,$F370*$H372,0)</f>
        <v>0</v>
      </c>
      <c r="M370" s="27">
        <f t="shared" si="171"/>
        <v>0</v>
      </c>
      <c r="N370" s="27">
        <f t="shared" si="171"/>
        <v>0</v>
      </c>
      <c r="O370" s="27">
        <f t="shared" si="171"/>
        <v>0</v>
      </c>
      <c r="P370" s="27">
        <f t="shared" si="171"/>
        <v>0</v>
      </c>
      <c r="Q370" s="27">
        <f t="shared" si="171"/>
        <v>0</v>
      </c>
    </row>
    <row r="371" spans="1:18" s="28" customFormat="1">
      <c r="A371" s="21"/>
      <c r="B371" s="22"/>
      <c r="C371" s="22" t="s">
        <v>329</v>
      </c>
      <c r="D371" s="23"/>
      <c r="E371" s="23"/>
      <c r="F371" s="197">
        <v>1</v>
      </c>
      <c r="G371" s="198" t="s">
        <v>117</v>
      </c>
      <c r="H371" s="9"/>
      <c r="I371" s="27"/>
      <c r="J371" s="147"/>
      <c r="K371" s="27">
        <f>+IF($C371=K$1,$F371*$H372,0)</f>
        <v>0</v>
      </c>
      <c r="L371" s="27">
        <f t="shared" ref="L371:Q371" si="172">+IF($C371=L$1,$F371*$H372,0)</f>
        <v>0</v>
      </c>
      <c r="M371" s="27">
        <f t="shared" si="172"/>
        <v>0</v>
      </c>
      <c r="N371" s="27">
        <f t="shared" si="172"/>
        <v>0</v>
      </c>
      <c r="O371" s="27">
        <f t="shared" si="172"/>
        <v>0</v>
      </c>
      <c r="P371" s="27">
        <f t="shared" si="172"/>
        <v>0</v>
      </c>
      <c r="Q371" s="27">
        <f t="shared" si="172"/>
        <v>0</v>
      </c>
    </row>
    <row r="372" spans="1:18" s="28" customFormat="1">
      <c r="A372" s="21"/>
      <c r="B372" s="22"/>
      <c r="C372" s="22"/>
      <c r="D372" s="23"/>
      <c r="E372" s="23"/>
      <c r="F372" s="24">
        <f>SUM(F366:F371)</f>
        <v>15</v>
      </c>
      <c r="G372" s="194" t="s">
        <v>117</v>
      </c>
      <c r="H372" s="348">
        <v>0</v>
      </c>
      <c r="I372" s="27">
        <f>F372*ROUND(H372,2)</f>
        <v>0</v>
      </c>
      <c r="J372" s="147"/>
      <c r="K372" s="27"/>
      <c r="L372" s="27"/>
      <c r="M372" s="27"/>
      <c r="N372" s="27"/>
      <c r="O372" s="27"/>
      <c r="P372" s="27"/>
      <c r="Q372" s="27"/>
    </row>
    <row r="373" spans="1:18" s="190" customFormat="1" ht="15">
      <c r="A373" s="183"/>
      <c r="B373" s="183"/>
      <c r="C373" s="184"/>
      <c r="D373" s="185"/>
      <c r="E373" s="186"/>
      <c r="F373" s="187"/>
      <c r="G373" s="188"/>
      <c r="H373" s="339"/>
      <c r="J373" s="236"/>
      <c r="K373" s="189"/>
      <c r="L373" s="189"/>
      <c r="M373" s="189"/>
      <c r="N373" s="189"/>
      <c r="O373" s="189"/>
      <c r="P373" s="189"/>
      <c r="Q373" s="189"/>
    </row>
    <row r="374" spans="1:18" s="190" customFormat="1" ht="42.75">
      <c r="A374" s="183" t="s">
        <v>8</v>
      </c>
      <c r="B374" s="191">
        <v>5</v>
      </c>
      <c r="D374" s="182" t="s">
        <v>332</v>
      </c>
      <c r="H374" s="333"/>
      <c r="J374" s="236"/>
      <c r="K374" s="189"/>
      <c r="L374" s="189"/>
      <c r="M374" s="189"/>
      <c r="N374" s="189"/>
      <c r="O374" s="189"/>
      <c r="P374" s="189"/>
      <c r="Q374" s="189"/>
    </row>
    <row r="375" spans="1:18" s="28" customFormat="1">
      <c r="A375" s="21"/>
      <c r="B375" s="109"/>
      <c r="C375" s="22" t="s">
        <v>328</v>
      </c>
      <c r="D375" s="123"/>
      <c r="E375" s="24"/>
      <c r="F375" s="186">
        <v>1</v>
      </c>
      <c r="G375" s="187" t="s">
        <v>117</v>
      </c>
      <c r="H375" s="9"/>
      <c r="I375" s="201"/>
      <c r="J375" s="147"/>
      <c r="K375" s="27">
        <f>+IF($C375=K$1,$F375*$H377,0)</f>
        <v>0</v>
      </c>
      <c r="L375" s="27">
        <f t="shared" ref="L375:Q375" si="173">+IF($C375=L$1,$F375*$H377,0)</f>
        <v>0</v>
      </c>
      <c r="M375" s="27">
        <f t="shared" si="173"/>
        <v>0</v>
      </c>
      <c r="N375" s="27">
        <f t="shared" si="173"/>
        <v>0</v>
      </c>
      <c r="O375" s="27">
        <f t="shared" si="173"/>
        <v>0</v>
      </c>
      <c r="P375" s="27">
        <f t="shared" si="173"/>
        <v>0</v>
      </c>
      <c r="Q375" s="27">
        <f t="shared" si="173"/>
        <v>0</v>
      </c>
    </row>
    <row r="376" spans="1:18" s="28" customFormat="1">
      <c r="A376" s="21"/>
      <c r="B376" s="109"/>
      <c r="C376" s="22" t="s">
        <v>329</v>
      </c>
      <c r="D376" s="123"/>
      <c r="E376" s="24"/>
      <c r="F376" s="210">
        <v>1</v>
      </c>
      <c r="G376" s="211" t="s">
        <v>117</v>
      </c>
      <c r="H376" s="9"/>
      <c r="I376" s="201"/>
      <c r="J376" s="147"/>
      <c r="K376" s="27">
        <f>+IF($C376=K$1,$F376*$H377,0)</f>
        <v>0</v>
      </c>
      <c r="L376" s="27">
        <f t="shared" ref="L376:Q376" si="174">+IF($C376=L$1,$F376*$H377,0)</f>
        <v>0</v>
      </c>
      <c r="M376" s="27">
        <f t="shared" si="174"/>
        <v>0</v>
      </c>
      <c r="N376" s="27">
        <f t="shared" si="174"/>
        <v>0</v>
      </c>
      <c r="O376" s="27">
        <f t="shared" si="174"/>
        <v>0</v>
      </c>
      <c r="P376" s="27">
        <f t="shared" si="174"/>
        <v>0</v>
      </c>
      <c r="Q376" s="27">
        <f t="shared" si="174"/>
        <v>0</v>
      </c>
    </row>
    <row r="377" spans="1:18" s="28" customFormat="1">
      <c r="A377" s="21"/>
      <c r="B377" s="22"/>
      <c r="C377" s="22"/>
      <c r="D377" s="23"/>
      <c r="E377" s="23"/>
      <c r="F377" s="24">
        <f>SUM(F375:F376)</f>
        <v>2</v>
      </c>
      <c r="G377" s="194" t="s">
        <v>117</v>
      </c>
      <c r="H377" s="348">
        <v>0</v>
      </c>
      <c r="I377" s="27">
        <f>F377*ROUND(H377,2)</f>
        <v>0</v>
      </c>
      <c r="J377" s="147"/>
      <c r="K377" s="27"/>
      <c r="L377" s="27"/>
      <c r="M377" s="27"/>
      <c r="N377" s="27"/>
      <c r="O377" s="27"/>
      <c r="P377" s="27"/>
      <c r="Q377" s="27"/>
    </row>
    <row r="378" spans="1:18" s="28" customFormat="1">
      <c r="A378" s="21"/>
      <c r="B378" s="22"/>
      <c r="C378" s="22"/>
      <c r="D378" s="23"/>
      <c r="E378" s="23"/>
      <c r="F378" s="24"/>
      <c r="G378" s="194"/>
      <c r="H378" s="9"/>
      <c r="I378" s="27"/>
      <c r="J378" s="147"/>
      <c r="K378" s="27"/>
      <c r="L378" s="27"/>
      <c r="M378" s="27"/>
      <c r="N378" s="27"/>
      <c r="O378" s="27"/>
      <c r="P378" s="27"/>
      <c r="Q378" s="27"/>
    </row>
    <row r="379" spans="1:18" s="28" customFormat="1" ht="15" thickBot="1">
      <c r="A379" s="128" t="s">
        <v>9</v>
      </c>
      <c r="B379" s="129"/>
      <c r="C379" s="129"/>
      <c r="D379" s="130" t="s">
        <v>362</v>
      </c>
      <c r="E379" s="130"/>
      <c r="F379" s="131"/>
      <c r="G379" s="132"/>
      <c r="H379" s="4"/>
      <c r="I379" s="134">
        <f>SUM(I315:I377)</f>
        <v>0</v>
      </c>
      <c r="J379" s="147"/>
      <c r="K379" s="134">
        <f>SUM(K315:K377)</f>
        <v>0</v>
      </c>
      <c r="L379" s="134">
        <f t="shared" ref="L379:Q379" si="175">SUM(L315:L377)</f>
        <v>0</v>
      </c>
      <c r="M379" s="134">
        <f t="shared" si="175"/>
        <v>0</v>
      </c>
      <c r="N379" s="134">
        <f t="shared" si="175"/>
        <v>0</v>
      </c>
      <c r="O379" s="134">
        <f t="shared" si="175"/>
        <v>0</v>
      </c>
      <c r="P379" s="134">
        <f t="shared" si="175"/>
        <v>0</v>
      </c>
      <c r="Q379" s="134">
        <f t="shared" si="175"/>
        <v>0</v>
      </c>
      <c r="R379" s="220"/>
    </row>
    <row r="380" spans="1:18" s="28" customFormat="1" ht="15" thickTop="1">
      <c r="A380" s="213"/>
      <c r="B380" s="214"/>
      <c r="C380" s="214"/>
      <c r="D380" s="215"/>
      <c r="E380" s="215"/>
      <c r="F380" s="216"/>
      <c r="G380" s="217"/>
      <c r="H380" s="340"/>
      <c r="I380" s="219"/>
      <c r="J380" s="147"/>
      <c r="K380" s="27"/>
      <c r="L380" s="27"/>
      <c r="M380" s="27"/>
      <c r="N380" s="27"/>
      <c r="O380" s="27"/>
      <c r="P380" s="27"/>
      <c r="Q380" s="27"/>
    </row>
    <row r="381" spans="1:18" s="28" customFormat="1">
      <c r="A381" s="21"/>
      <c r="B381" s="118"/>
      <c r="C381" s="118"/>
      <c r="D381" s="119" t="s">
        <v>344</v>
      </c>
      <c r="E381" s="119"/>
      <c r="F381" s="38"/>
      <c r="G381" s="120"/>
      <c r="H381" s="3"/>
      <c r="I381" s="122"/>
      <c r="J381" s="147"/>
      <c r="K381" s="27"/>
      <c r="L381" s="27"/>
      <c r="M381" s="27"/>
      <c r="N381" s="27"/>
      <c r="O381" s="27"/>
      <c r="P381" s="27"/>
      <c r="Q381" s="27"/>
    </row>
    <row r="382" spans="1:18" s="206" customFormat="1" ht="57">
      <c r="A382" s="222"/>
      <c r="B382" s="223"/>
      <c r="D382" s="224" t="s">
        <v>342</v>
      </c>
      <c r="E382" s="230"/>
      <c r="F382" s="173"/>
      <c r="G382" s="173"/>
      <c r="H382" s="341"/>
      <c r="J382" s="239"/>
      <c r="K382" s="201"/>
      <c r="L382" s="201"/>
      <c r="M382" s="201"/>
      <c r="N382" s="201"/>
      <c r="O382" s="201"/>
      <c r="P382" s="201"/>
      <c r="Q382" s="201"/>
    </row>
    <row r="383" spans="1:18" s="206" customFormat="1">
      <c r="A383" s="222"/>
      <c r="B383" s="223"/>
      <c r="D383" s="224"/>
      <c r="E383" s="230"/>
      <c r="F383" s="173"/>
      <c r="G383" s="173"/>
      <c r="H383" s="341"/>
      <c r="J383" s="238"/>
      <c r="K383" s="201"/>
      <c r="L383" s="201"/>
      <c r="M383" s="201"/>
      <c r="N383" s="201"/>
      <c r="O383" s="201"/>
      <c r="P383" s="201"/>
      <c r="Q383" s="201"/>
    </row>
    <row r="384" spans="1:18" s="206" customFormat="1">
      <c r="A384" s="202"/>
      <c r="B384" s="240"/>
      <c r="C384" s="240" t="s">
        <v>324</v>
      </c>
      <c r="D384" s="204"/>
      <c r="F384" s="231">
        <v>12</v>
      </c>
      <c r="G384" s="200" t="s">
        <v>232</v>
      </c>
      <c r="H384" s="9"/>
      <c r="I384" s="201"/>
      <c r="J384" s="238"/>
      <c r="K384" s="27">
        <f>+IF($C384=K$1,$F384*$H390,0)</f>
        <v>0</v>
      </c>
      <c r="L384" s="27">
        <f t="shared" ref="L384:Q384" si="176">+IF($C384=L$1,$F384*$H390,0)</f>
        <v>0</v>
      </c>
      <c r="M384" s="27">
        <f t="shared" si="176"/>
        <v>0</v>
      </c>
      <c r="N384" s="27">
        <f t="shared" si="176"/>
        <v>0</v>
      </c>
      <c r="O384" s="27">
        <f t="shared" si="176"/>
        <v>0</v>
      </c>
      <c r="P384" s="27">
        <f t="shared" si="176"/>
        <v>0</v>
      </c>
      <c r="Q384" s="27">
        <f t="shared" si="176"/>
        <v>0</v>
      </c>
    </row>
    <row r="385" spans="1:17" s="206" customFormat="1">
      <c r="A385" s="202"/>
      <c r="B385" s="240"/>
      <c r="C385" s="240" t="s">
        <v>325</v>
      </c>
      <c r="D385" s="204"/>
      <c r="F385" s="241">
        <v>9</v>
      </c>
      <c r="G385" s="200" t="s">
        <v>232</v>
      </c>
      <c r="H385" s="9"/>
      <c r="I385" s="201"/>
      <c r="J385" s="238"/>
      <c r="K385" s="27">
        <f>+IF($C385=K$1,$F385*$H390,0)</f>
        <v>0</v>
      </c>
      <c r="L385" s="27">
        <f t="shared" ref="L385:Q385" si="177">+IF($C385=L$1,$F385*$H390,0)</f>
        <v>0</v>
      </c>
      <c r="M385" s="27">
        <f t="shared" si="177"/>
        <v>0</v>
      </c>
      <c r="N385" s="27">
        <f t="shared" si="177"/>
        <v>0</v>
      </c>
      <c r="O385" s="27">
        <f t="shared" si="177"/>
        <v>0</v>
      </c>
      <c r="P385" s="27">
        <f t="shared" si="177"/>
        <v>0</v>
      </c>
      <c r="Q385" s="27">
        <f t="shared" si="177"/>
        <v>0</v>
      </c>
    </row>
    <row r="386" spans="1:17" s="206" customFormat="1">
      <c r="A386" s="202"/>
      <c r="B386" s="240"/>
      <c r="C386" s="240" t="s">
        <v>326</v>
      </c>
      <c r="D386" s="204"/>
      <c r="F386" s="241">
        <v>65</v>
      </c>
      <c r="G386" s="200" t="s">
        <v>232</v>
      </c>
      <c r="H386" s="9"/>
      <c r="I386" s="201"/>
      <c r="J386" s="238"/>
      <c r="K386" s="27">
        <f>+IF($C386=K$1,$F386*$H390,0)</f>
        <v>0</v>
      </c>
      <c r="L386" s="27">
        <f t="shared" ref="L386:Q386" si="178">+IF($C386=L$1,$F386*$H390,0)</f>
        <v>0</v>
      </c>
      <c r="M386" s="27">
        <f t="shared" si="178"/>
        <v>0</v>
      </c>
      <c r="N386" s="27">
        <f t="shared" si="178"/>
        <v>0</v>
      </c>
      <c r="O386" s="27">
        <f t="shared" si="178"/>
        <v>0</v>
      </c>
      <c r="P386" s="27">
        <f t="shared" si="178"/>
        <v>0</v>
      </c>
      <c r="Q386" s="27">
        <f t="shared" si="178"/>
        <v>0</v>
      </c>
    </row>
    <row r="387" spans="1:17" s="206" customFormat="1">
      <c r="A387" s="202"/>
      <c r="B387" s="240"/>
      <c r="C387" s="240" t="s">
        <v>327</v>
      </c>
      <c r="D387" s="204"/>
      <c r="F387" s="241">
        <v>6</v>
      </c>
      <c r="G387" s="200" t="s">
        <v>232</v>
      </c>
      <c r="H387" s="9"/>
      <c r="I387" s="201"/>
      <c r="J387" s="238"/>
      <c r="K387" s="27">
        <f>+IF($C387=K$1,$F387*$H390,0)</f>
        <v>0</v>
      </c>
      <c r="L387" s="27">
        <f t="shared" ref="L387:Q387" si="179">+IF($C387=L$1,$F387*$H390,0)</f>
        <v>0</v>
      </c>
      <c r="M387" s="27">
        <f t="shared" si="179"/>
        <v>0</v>
      </c>
      <c r="N387" s="27">
        <f t="shared" si="179"/>
        <v>0</v>
      </c>
      <c r="O387" s="27">
        <f t="shared" si="179"/>
        <v>0</v>
      </c>
      <c r="P387" s="27">
        <f t="shared" si="179"/>
        <v>0</v>
      </c>
      <c r="Q387" s="27">
        <f t="shared" si="179"/>
        <v>0</v>
      </c>
    </row>
    <row r="388" spans="1:17" s="206" customFormat="1">
      <c r="A388" s="202"/>
      <c r="B388" s="240"/>
      <c r="C388" s="240" t="s">
        <v>328</v>
      </c>
      <c r="D388" s="204"/>
      <c r="F388" s="241">
        <v>66</v>
      </c>
      <c r="G388" s="200" t="s">
        <v>232</v>
      </c>
      <c r="H388" s="9"/>
      <c r="I388" s="201"/>
      <c r="J388" s="238"/>
      <c r="K388" s="27">
        <f>+IF($C388=K$1,$F388*$H390,0)</f>
        <v>0</v>
      </c>
      <c r="L388" s="27">
        <f t="shared" ref="L388:Q388" si="180">+IF($C388=L$1,$F388*$H390,0)</f>
        <v>0</v>
      </c>
      <c r="M388" s="27">
        <f t="shared" si="180"/>
        <v>0</v>
      </c>
      <c r="N388" s="27">
        <f t="shared" si="180"/>
        <v>0</v>
      </c>
      <c r="O388" s="27">
        <f t="shared" si="180"/>
        <v>0</v>
      </c>
      <c r="P388" s="27">
        <f t="shared" si="180"/>
        <v>0</v>
      </c>
      <c r="Q388" s="27">
        <f t="shared" si="180"/>
        <v>0</v>
      </c>
    </row>
    <row r="389" spans="1:17" s="206" customFormat="1">
      <c r="A389" s="202"/>
      <c r="B389" s="240"/>
      <c r="C389" s="240" t="s">
        <v>329</v>
      </c>
      <c r="D389" s="204"/>
      <c r="F389" s="242">
        <v>37</v>
      </c>
      <c r="G389" s="243" t="s">
        <v>232</v>
      </c>
      <c r="H389" s="9"/>
      <c r="I389" s="201"/>
      <c r="J389" s="238"/>
      <c r="K389" s="27">
        <f>+IF($C389=K$1,$F389*$H390,0)</f>
        <v>0</v>
      </c>
      <c r="L389" s="27">
        <f t="shared" ref="L389:Q389" si="181">+IF($C389=L$1,$F389*$H390,0)</f>
        <v>0</v>
      </c>
      <c r="M389" s="27">
        <f t="shared" si="181"/>
        <v>0</v>
      </c>
      <c r="N389" s="27">
        <f t="shared" si="181"/>
        <v>0</v>
      </c>
      <c r="O389" s="27">
        <f t="shared" si="181"/>
        <v>0</v>
      </c>
      <c r="P389" s="27">
        <f t="shared" si="181"/>
        <v>0</v>
      </c>
      <c r="Q389" s="27">
        <f t="shared" si="181"/>
        <v>0</v>
      </c>
    </row>
    <row r="390" spans="1:17" s="206" customFormat="1">
      <c r="A390" s="202"/>
      <c r="B390" s="240"/>
      <c r="C390" s="240"/>
      <c r="D390" s="204"/>
      <c r="F390" s="199">
        <f>SUM(F384:F389)</f>
        <v>195</v>
      </c>
      <c r="G390" s="200" t="s">
        <v>232</v>
      </c>
      <c r="H390" s="348">
        <v>0</v>
      </c>
      <c r="I390" s="201">
        <f>F390*ROUND(H390,2)</f>
        <v>0</v>
      </c>
      <c r="J390" s="238"/>
      <c r="K390" s="201"/>
      <c r="L390" s="201"/>
      <c r="M390" s="201"/>
      <c r="N390" s="201"/>
      <c r="O390" s="201"/>
      <c r="P390" s="201"/>
      <c r="Q390" s="201"/>
    </row>
    <row r="391" spans="1:17" s="206" customFormat="1">
      <c r="A391" s="202"/>
      <c r="B391" s="203"/>
      <c r="C391" s="203"/>
      <c r="D391" s="244"/>
      <c r="E391" s="245"/>
      <c r="F391" s="199"/>
      <c r="G391" s="200"/>
      <c r="H391" s="9"/>
      <c r="I391" s="201"/>
      <c r="J391" s="238"/>
      <c r="K391" s="201"/>
      <c r="L391" s="201"/>
      <c r="M391" s="201"/>
      <c r="N391" s="201"/>
      <c r="O391" s="201"/>
      <c r="P391" s="201"/>
      <c r="Q391" s="201"/>
    </row>
    <row r="392" spans="1:17" s="206" customFormat="1" ht="42.75">
      <c r="A392" s="202" t="s">
        <v>9</v>
      </c>
      <c r="B392" s="240">
        <v>6</v>
      </c>
      <c r="C392" s="240"/>
      <c r="D392" s="204" t="s">
        <v>345</v>
      </c>
      <c r="E392" s="204"/>
      <c r="F392" s="199"/>
      <c r="G392" s="200"/>
      <c r="H392" s="9"/>
      <c r="I392" s="201"/>
      <c r="J392" s="238"/>
      <c r="K392" s="201"/>
      <c r="L392" s="201"/>
      <c r="M392" s="201"/>
      <c r="N392" s="201"/>
      <c r="O392" s="201"/>
      <c r="P392" s="201"/>
      <c r="Q392" s="201"/>
    </row>
    <row r="393" spans="1:17" s="206" customFormat="1">
      <c r="A393" s="202"/>
      <c r="B393" s="240"/>
      <c r="C393" s="240" t="s">
        <v>324</v>
      </c>
      <c r="D393" s="204"/>
      <c r="E393" s="204"/>
      <c r="F393" s="241">
        <v>1</v>
      </c>
      <c r="G393" s="246" t="s">
        <v>117</v>
      </c>
      <c r="H393" s="9"/>
      <c r="I393" s="247"/>
      <c r="J393" s="238"/>
      <c r="K393" s="27">
        <f>+IF($C393=K$1,$F393*$H399,0)</f>
        <v>0</v>
      </c>
      <c r="L393" s="27">
        <f t="shared" ref="L393:Q393" si="182">+IF($C393=L$1,$F393*$H399,0)</f>
        <v>0</v>
      </c>
      <c r="M393" s="27">
        <f t="shared" si="182"/>
        <v>0</v>
      </c>
      <c r="N393" s="27">
        <f t="shared" si="182"/>
        <v>0</v>
      </c>
      <c r="O393" s="27">
        <f t="shared" si="182"/>
        <v>0</v>
      </c>
      <c r="P393" s="27">
        <f t="shared" si="182"/>
        <v>0</v>
      </c>
      <c r="Q393" s="27">
        <f t="shared" si="182"/>
        <v>0</v>
      </c>
    </row>
    <row r="394" spans="1:17" s="206" customFormat="1">
      <c r="A394" s="202"/>
      <c r="B394" s="240"/>
      <c r="C394" s="240" t="s">
        <v>325</v>
      </c>
      <c r="D394" s="204"/>
      <c r="E394" s="204"/>
      <c r="F394" s="241">
        <v>1</v>
      </c>
      <c r="G394" s="246" t="s">
        <v>117</v>
      </c>
      <c r="H394" s="9"/>
      <c r="I394" s="201"/>
      <c r="J394" s="238"/>
      <c r="K394" s="27">
        <f>+IF($C394=K$1,$F394*$H399,0)</f>
        <v>0</v>
      </c>
      <c r="L394" s="27">
        <f t="shared" ref="L394:Q394" si="183">+IF($C394=L$1,$F394*$H399,0)</f>
        <v>0</v>
      </c>
      <c r="M394" s="27">
        <f t="shared" si="183"/>
        <v>0</v>
      </c>
      <c r="N394" s="27">
        <f t="shared" si="183"/>
        <v>0</v>
      </c>
      <c r="O394" s="27">
        <f t="shared" si="183"/>
        <v>0</v>
      </c>
      <c r="P394" s="27">
        <f t="shared" si="183"/>
        <v>0</v>
      </c>
      <c r="Q394" s="27">
        <f t="shared" si="183"/>
        <v>0</v>
      </c>
    </row>
    <row r="395" spans="1:17" s="206" customFormat="1">
      <c r="A395" s="202"/>
      <c r="B395" s="240"/>
      <c r="C395" s="240" t="s">
        <v>326</v>
      </c>
      <c r="D395" s="204"/>
      <c r="E395" s="204"/>
      <c r="F395" s="241">
        <v>1</v>
      </c>
      <c r="G395" s="246" t="s">
        <v>117</v>
      </c>
      <c r="H395" s="9"/>
      <c r="I395" s="201"/>
      <c r="J395" s="238"/>
      <c r="K395" s="27">
        <f>+IF($C395=K$1,$F395*$H399,0)</f>
        <v>0</v>
      </c>
      <c r="L395" s="27">
        <f t="shared" ref="L395:Q395" si="184">+IF($C395=L$1,$F395*$H399,0)</f>
        <v>0</v>
      </c>
      <c r="M395" s="27">
        <f t="shared" si="184"/>
        <v>0</v>
      </c>
      <c r="N395" s="27">
        <f t="shared" si="184"/>
        <v>0</v>
      </c>
      <c r="O395" s="27">
        <f t="shared" si="184"/>
        <v>0</v>
      </c>
      <c r="P395" s="27">
        <f t="shared" si="184"/>
        <v>0</v>
      </c>
      <c r="Q395" s="27">
        <f t="shared" si="184"/>
        <v>0</v>
      </c>
    </row>
    <row r="396" spans="1:17" s="206" customFormat="1">
      <c r="A396" s="202"/>
      <c r="B396" s="240"/>
      <c r="C396" s="240" t="s">
        <v>327</v>
      </c>
      <c r="D396" s="204"/>
      <c r="E396" s="204"/>
      <c r="F396" s="241">
        <v>1</v>
      </c>
      <c r="G396" s="246" t="s">
        <v>117</v>
      </c>
      <c r="H396" s="9"/>
      <c r="I396" s="201"/>
      <c r="J396" s="238"/>
      <c r="K396" s="27">
        <f>+IF($C396=K$1,$F396*$H399,0)</f>
        <v>0</v>
      </c>
      <c r="L396" s="27">
        <f t="shared" ref="L396:Q396" si="185">+IF($C396=L$1,$F396*$H399,0)</f>
        <v>0</v>
      </c>
      <c r="M396" s="27">
        <f t="shared" si="185"/>
        <v>0</v>
      </c>
      <c r="N396" s="27">
        <f t="shared" si="185"/>
        <v>0</v>
      </c>
      <c r="O396" s="27">
        <f t="shared" si="185"/>
        <v>0</v>
      </c>
      <c r="P396" s="27">
        <f t="shared" si="185"/>
        <v>0</v>
      </c>
      <c r="Q396" s="27">
        <f t="shared" si="185"/>
        <v>0</v>
      </c>
    </row>
    <row r="397" spans="1:17" s="206" customFormat="1">
      <c r="A397" s="202"/>
      <c r="B397" s="240"/>
      <c r="C397" s="240" t="s">
        <v>328</v>
      </c>
      <c r="D397" s="204"/>
      <c r="E397" s="204"/>
      <c r="F397" s="241">
        <v>1</v>
      </c>
      <c r="G397" s="246" t="s">
        <v>117</v>
      </c>
      <c r="H397" s="9"/>
      <c r="I397" s="201"/>
      <c r="J397" s="238"/>
      <c r="K397" s="27">
        <f>+IF($C397=K$1,$F397*$H399,0)</f>
        <v>0</v>
      </c>
      <c r="L397" s="27">
        <f t="shared" ref="L397:Q397" si="186">+IF($C397=L$1,$F397*$H399,0)</f>
        <v>0</v>
      </c>
      <c r="M397" s="27">
        <f t="shared" si="186"/>
        <v>0</v>
      </c>
      <c r="N397" s="27">
        <f t="shared" si="186"/>
        <v>0</v>
      </c>
      <c r="O397" s="27">
        <f t="shared" si="186"/>
        <v>0</v>
      </c>
      <c r="P397" s="27">
        <f t="shared" si="186"/>
        <v>0</v>
      </c>
      <c r="Q397" s="27">
        <f t="shared" si="186"/>
        <v>0</v>
      </c>
    </row>
    <row r="398" spans="1:17" s="206" customFormat="1">
      <c r="A398" s="202"/>
      <c r="B398" s="240"/>
      <c r="C398" s="240" t="s">
        <v>329</v>
      </c>
      <c r="D398" s="204"/>
      <c r="E398" s="204"/>
      <c r="F398" s="242">
        <v>1</v>
      </c>
      <c r="G398" s="248" t="s">
        <v>117</v>
      </c>
      <c r="H398" s="9"/>
      <c r="I398" s="201"/>
      <c r="J398" s="238"/>
      <c r="K398" s="27">
        <f>+IF($C398=K$1,$F398*$H399,0)</f>
        <v>0</v>
      </c>
      <c r="L398" s="27">
        <f t="shared" ref="L398:Q398" si="187">+IF($C398=L$1,$F398*$H399,0)</f>
        <v>0</v>
      </c>
      <c r="M398" s="27">
        <f t="shared" si="187"/>
        <v>0</v>
      </c>
      <c r="N398" s="27">
        <f t="shared" si="187"/>
        <v>0</v>
      </c>
      <c r="O398" s="27">
        <f t="shared" si="187"/>
        <v>0</v>
      </c>
      <c r="P398" s="27">
        <f t="shared" si="187"/>
        <v>0</v>
      </c>
      <c r="Q398" s="27">
        <f t="shared" si="187"/>
        <v>0</v>
      </c>
    </row>
    <row r="399" spans="1:17" s="206" customFormat="1">
      <c r="A399" s="202"/>
      <c r="B399" s="240"/>
      <c r="C399" s="240"/>
      <c r="D399" s="204"/>
      <c r="E399" s="204"/>
      <c r="F399" s="199">
        <f>SUM(F393:F398)</f>
        <v>6</v>
      </c>
      <c r="G399" s="246" t="s">
        <v>117</v>
      </c>
      <c r="H399" s="348">
        <v>0</v>
      </c>
      <c r="I399" s="201">
        <f>F399*ROUND(H399,2)</f>
        <v>0</v>
      </c>
      <c r="J399" s="238"/>
      <c r="K399" s="201"/>
      <c r="L399" s="201"/>
      <c r="M399" s="201"/>
      <c r="N399" s="201"/>
      <c r="O399" s="201"/>
      <c r="P399" s="201"/>
      <c r="Q399" s="201"/>
    </row>
    <row r="400" spans="1:17" s="206" customFormat="1">
      <c r="A400" s="202"/>
      <c r="B400" s="240"/>
      <c r="C400" s="240"/>
      <c r="D400" s="245"/>
      <c r="E400" s="245"/>
      <c r="F400" s="199"/>
      <c r="G400" s="200"/>
      <c r="H400" s="9"/>
      <c r="I400" s="201"/>
      <c r="J400" s="238"/>
      <c r="K400" s="201"/>
      <c r="L400" s="201"/>
      <c r="M400" s="201"/>
      <c r="N400" s="201"/>
      <c r="O400" s="201"/>
      <c r="P400" s="201"/>
      <c r="Q400" s="201"/>
    </row>
    <row r="401" spans="1:18" s="206" customFormat="1">
      <c r="A401" s="202"/>
      <c r="B401" s="240"/>
      <c r="D401" s="204"/>
      <c r="H401" s="342"/>
      <c r="J401" s="238"/>
      <c r="K401" s="201"/>
      <c r="L401" s="201"/>
      <c r="M401" s="201"/>
      <c r="N401" s="201"/>
      <c r="O401" s="201"/>
      <c r="P401" s="201"/>
      <c r="Q401" s="201"/>
    </row>
    <row r="402" spans="1:18" s="206" customFormat="1" ht="28.5">
      <c r="A402" s="202" t="s">
        <v>9</v>
      </c>
      <c r="B402" s="240">
        <v>7</v>
      </c>
      <c r="C402" s="240"/>
      <c r="D402" s="204" t="s">
        <v>343</v>
      </c>
      <c r="E402" s="204"/>
      <c r="F402" s="199"/>
      <c r="G402" s="200"/>
      <c r="H402" s="9"/>
      <c r="I402" s="201"/>
      <c r="J402" s="238"/>
      <c r="K402" s="201"/>
      <c r="L402" s="201"/>
      <c r="M402" s="201"/>
      <c r="N402" s="201"/>
      <c r="O402" s="201"/>
      <c r="P402" s="201"/>
      <c r="Q402" s="201"/>
    </row>
    <row r="403" spans="1:18" s="206" customFormat="1">
      <c r="A403" s="202"/>
      <c r="B403" s="240"/>
      <c r="C403" s="240" t="s">
        <v>324</v>
      </c>
      <c r="D403" s="204"/>
      <c r="E403" s="204"/>
      <c r="F403" s="241">
        <v>1</v>
      </c>
      <c r="G403" s="246" t="s">
        <v>117</v>
      </c>
      <c r="H403" s="9"/>
      <c r="I403" s="247"/>
      <c r="J403" s="238"/>
      <c r="K403" s="27">
        <f>+IF($C403=K$1,$F403*$H409,0)</f>
        <v>0</v>
      </c>
      <c r="L403" s="27">
        <f t="shared" ref="L403:Q403" si="188">+IF($C403=L$1,$F403*$H409,0)</f>
        <v>0</v>
      </c>
      <c r="M403" s="27">
        <f t="shared" si="188"/>
        <v>0</v>
      </c>
      <c r="N403" s="27">
        <f t="shared" si="188"/>
        <v>0</v>
      </c>
      <c r="O403" s="27">
        <f t="shared" si="188"/>
        <v>0</v>
      </c>
      <c r="P403" s="27">
        <f t="shared" si="188"/>
        <v>0</v>
      </c>
      <c r="Q403" s="27">
        <f t="shared" si="188"/>
        <v>0</v>
      </c>
    </row>
    <row r="404" spans="1:18" s="206" customFormat="1">
      <c r="A404" s="202"/>
      <c r="B404" s="240"/>
      <c r="C404" s="240" t="s">
        <v>325</v>
      </c>
      <c r="D404" s="204"/>
      <c r="E404" s="204"/>
      <c r="F404" s="241">
        <v>1</v>
      </c>
      <c r="G404" s="246" t="s">
        <v>117</v>
      </c>
      <c r="H404" s="9"/>
      <c r="I404" s="201"/>
      <c r="J404" s="238"/>
      <c r="K404" s="27">
        <f>+IF($C404=K$1,$F404*$H409,0)</f>
        <v>0</v>
      </c>
      <c r="L404" s="27">
        <f t="shared" ref="L404:Q404" si="189">+IF($C404=L$1,$F404*$H409,0)</f>
        <v>0</v>
      </c>
      <c r="M404" s="27">
        <f t="shared" si="189"/>
        <v>0</v>
      </c>
      <c r="N404" s="27">
        <f t="shared" si="189"/>
        <v>0</v>
      </c>
      <c r="O404" s="27">
        <f t="shared" si="189"/>
        <v>0</v>
      </c>
      <c r="P404" s="27">
        <f t="shared" si="189"/>
        <v>0</v>
      </c>
      <c r="Q404" s="27">
        <f t="shared" si="189"/>
        <v>0</v>
      </c>
    </row>
    <row r="405" spans="1:18" s="206" customFormat="1">
      <c r="A405" s="202"/>
      <c r="B405" s="240"/>
      <c r="C405" s="240" t="s">
        <v>326</v>
      </c>
      <c r="D405" s="204"/>
      <c r="E405" s="204"/>
      <c r="F405" s="241">
        <v>1</v>
      </c>
      <c r="G405" s="246" t="s">
        <v>117</v>
      </c>
      <c r="H405" s="9"/>
      <c r="I405" s="201"/>
      <c r="J405" s="238"/>
      <c r="K405" s="27">
        <f>+IF($C405=K$1,$F405*$H409,0)</f>
        <v>0</v>
      </c>
      <c r="L405" s="27">
        <f t="shared" ref="L405:Q405" si="190">+IF($C405=L$1,$F405*$H409,0)</f>
        <v>0</v>
      </c>
      <c r="M405" s="27">
        <f t="shared" si="190"/>
        <v>0</v>
      </c>
      <c r="N405" s="27">
        <f t="shared" si="190"/>
        <v>0</v>
      </c>
      <c r="O405" s="27">
        <f t="shared" si="190"/>
        <v>0</v>
      </c>
      <c r="P405" s="27">
        <f t="shared" si="190"/>
        <v>0</v>
      </c>
      <c r="Q405" s="27">
        <f t="shared" si="190"/>
        <v>0</v>
      </c>
    </row>
    <row r="406" spans="1:18" s="206" customFormat="1">
      <c r="A406" s="202"/>
      <c r="B406" s="240"/>
      <c r="C406" s="240" t="s">
        <v>327</v>
      </c>
      <c r="D406" s="204"/>
      <c r="E406" s="204"/>
      <c r="F406" s="241">
        <v>1</v>
      </c>
      <c r="G406" s="246" t="s">
        <v>117</v>
      </c>
      <c r="H406" s="9"/>
      <c r="I406" s="201"/>
      <c r="J406" s="238"/>
      <c r="K406" s="27">
        <f>+IF($C406=K$1,$F406*$H409,0)</f>
        <v>0</v>
      </c>
      <c r="L406" s="27">
        <f t="shared" ref="L406:Q406" si="191">+IF($C406=L$1,$F406*$H409,0)</f>
        <v>0</v>
      </c>
      <c r="M406" s="27">
        <f t="shared" si="191"/>
        <v>0</v>
      </c>
      <c r="N406" s="27">
        <f t="shared" si="191"/>
        <v>0</v>
      </c>
      <c r="O406" s="27">
        <f t="shared" si="191"/>
        <v>0</v>
      </c>
      <c r="P406" s="27">
        <f t="shared" si="191"/>
        <v>0</v>
      </c>
      <c r="Q406" s="27">
        <f t="shared" si="191"/>
        <v>0</v>
      </c>
    </row>
    <row r="407" spans="1:18" s="206" customFormat="1">
      <c r="A407" s="202"/>
      <c r="B407" s="240"/>
      <c r="C407" s="240" t="s">
        <v>328</v>
      </c>
      <c r="D407" s="204"/>
      <c r="E407" s="204"/>
      <c r="F407" s="241">
        <v>1</v>
      </c>
      <c r="G407" s="246" t="s">
        <v>117</v>
      </c>
      <c r="H407" s="9"/>
      <c r="I407" s="201"/>
      <c r="J407" s="238"/>
      <c r="K407" s="27">
        <f>+IF($C407=K$1,$F407*$H409,0)</f>
        <v>0</v>
      </c>
      <c r="L407" s="27">
        <f t="shared" ref="L407:Q407" si="192">+IF($C407=L$1,$F407*$H409,0)</f>
        <v>0</v>
      </c>
      <c r="M407" s="27">
        <f t="shared" si="192"/>
        <v>0</v>
      </c>
      <c r="N407" s="27">
        <f t="shared" si="192"/>
        <v>0</v>
      </c>
      <c r="O407" s="27">
        <f t="shared" si="192"/>
        <v>0</v>
      </c>
      <c r="P407" s="27">
        <f t="shared" si="192"/>
        <v>0</v>
      </c>
      <c r="Q407" s="27">
        <f t="shared" si="192"/>
        <v>0</v>
      </c>
    </row>
    <row r="408" spans="1:18" s="206" customFormat="1">
      <c r="A408" s="202"/>
      <c r="B408" s="240"/>
      <c r="C408" s="240" t="s">
        <v>329</v>
      </c>
      <c r="D408" s="204"/>
      <c r="E408" s="204"/>
      <c r="F408" s="242">
        <v>1</v>
      </c>
      <c r="G408" s="248" t="s">
        <v>117</v>
      </c>
      <c r="H408" s="9"/>
      <c r="I408" s="201"/>
      <c r="J408" s="238"/>
      <c r="K408" s="27">
        <f>+IF($C408=K$1,$F408*$H409,0)</f>
        <v>0</v>
      </c>
      <c r="L408" s="27">
        <f t="shared" ref="L408:Q408" si="193">+IF($C408=L$1,$F408*$H409,0)</f>
        <v>0</v>
      </c>
      <c r="M408" s="27">
        <f t="shared" si="193"/>
        <v>0</v>
      </c>
      <c r="N408" s="27">
        <f t="shared" si="193"/>
        <v>0</v>
      </c>
      <c r="O408" s="27">
        <f t="shared" si="193"/>
        <v>0</v>
      </c>
      <c r="P408" s="27">
        <f t="shared" si="193"/>
        <v>0</v>
      </c>
      <c r="Q408" s="27">
        <f t="shared" si="193"/>
        <v>0</v>
      </c>
    </row>
    <row r="409" spans="1:18" s="206" customFormat="1">
      <c r="A409" s="202"/>
      <c r="B409" s="240"/>
      <c r="C409" s="240"/>
      <c r="D409" s="204"/>
      <c r="E409" s="204"/>
      <c r="F409" s="199">
        <f>SUM(F403:F408)</f>
        <v>6</v>
      </c>
      <c r="G409" s="246" t="s">
        <v>117</v>
      </c>
      <c r="H409" s="348">
        <v>0</v>
      </c>
      <c r="I409" s="201">
        <f>F409*ROUND(H409,2)</f>
        <v>0</v>
      </c>
      <c r="J409" s="238"/>
      <c r="K409" s="201"/>
      <c r="L409" s="201"/>
      <c r="M409" s="201"/>
      <c r="N409" s="201"/>
      <c r="O409" s="201"/>
      <c r="P409" s="201"/>
      <c r="Q409" s="201"/>
    </row>
    <row r="410" spans="1:18" s="206" customFormat="1">
      <c r="A410" s="202"/>
      <c r="B410" s="240"/>
      <c r="C410" s="240"/>
      <c r="D410" s="204"/>
      <c r="E410" s="204"/>
      <c r="F410" s="199"/>
      <c r="G410" s="246"/>
      <c r="H410" s="9"/>
      <c r="I410" s="201"/>
      <c r="J410" s="238"/>
      <c r="K410" s="201"/>
      <c r="L410" s="201"/>
      <c r="M410" s="201"/>
      <c r="N410" s="201"/>
      <c r="O410" s="201"/>
      <c r="P410" s="201"/>
      <c r="Q410" s="201"/>
    </row>
    <row r="411" spans="1:18" s="28" customFormat="1" ht="15" thickBot="1">
      <c r="A411" s="128" t="s">
        <v>11</v>
      </c>
      <c r="B411" s="129"/>
      <c r="C411" s="129"/>
      <c r="D411" s="130" t="s">
        <v>363</v>
      </c>
      <c r="E411" s="130"/>
      <c r="F411" s="131"/>
      <c r="G411" s="132"/>
      <c r="H411" s="4"/>
      <c r="I411" s="134">
        <f>SUM(I383:I409)</f>
        <v>0</v>
      </c>
      <c r="J411" s="147"/>
      <c r="K411" s="134">
        <f>SUM(K384:K409)</f>
        <v>0</v>
      </c>
      <c r="L411" s="134">
        <f t="shared" ref="L411:Q411" si="194">SUM(L384:L409)</f>
        <v>0</v>
      </c>
      <c r="M411" s="134">
        <f t="shared" si="194"/>
        <v>0</v>
      </c>
      <c r="N411" s="134">
        <f t="shared" si="194"/>
        <v>0</v>
      </c>
      <c r="O411" s="134">
        <f t="shared" si="194"/>
        <v>0</v>
      </c>
      <c r="P411" s="134">
        <f t="shared" si="194"/>
        <v>0</v>
      </c>
      <c r="Q411" s="134">
        <f t="shared" si="194"/>
        <v>0</v>
      </c>
      <c r="R411" s="134"/>
    </row>
    <row r="412" spans="1:18" s="206" customFormat="1" ht="15" thickTop="1">
      <c r="A412" s="21"/>
      <c r="B412" s="22"/>
      <c r="C412" s="28"/>
      <c r="D412" s="23"/>
      <c r="E412" s="23"/>
      <c r="F412" s="166"/>
      <c r="G412" s="26"/>
      <c r="H412" s="9"/>
      <c r="I412" s="27"/>
      <c r="J412" s="238"/>
      <c r="K412" s="201"/>
      <c r="L412" s="201"/>
      <c r="M412" s="201"/>
      <c r="N412" s="201"/>
      <c r="O412" s="201"/>
      <c r="P412" s="201"/>
      <c r="Q412" s="201"/>
    </row>
    <row r="413" spans="1:18" s="28" customFormat="1">
      <c r="A413" s="21"/>
      <c r="B413" s="118"/>
      <c r="C413" s="118"/>
      <c r="D413" s="119" t="s">
        <v>335</v>
      </c>
      <c r="E413" s="119"/>
      <c r="F413" s="38"/>
      <c r="G413" s="120"/>
      <c r="H413" s="3"/>
      <c r="I413" s="122"/>
      <c r="J413" s="147"/>
      <c r="K413" s="27"/>
      <c r="L413" s="27"/>
      <c r="M413" s="27"/>
      <c r="N413" s="27"/>
      <c r="O413" s="27"/>
      <c r="P413" s="27"/>
      <c r="Q413" s="27"/>
    </row>
    <row r="414" spans="1:18" ht="15">
      <c r="A414" s="149"/>
      <c r="B414" s="171"/>
      <c r="C414" s="17"/>
      <c r="D414" s="165"/>
      <c r="E414" s="17"/>
      <c r="F414" s="170"/>
      <c r="G414" s="167"/>
      <c r="H414" s="6"/>
      <c r="I414" s="172"/>
      <c r="J414" s="312"/>
      <c r="K414" s="313"/>
      <c r="L414" s="313"/>
      <c r="M414" s="313"/>
      <c r="N414" s="313"/>
      <c r="O414" s="313"/>
      <c r="P414" s="313"/>
      <c r="Q414" s="313"/>
    </row>
    <row r="415" spans="1:18" s="317" customFormat="1" ht="71.25">
      <c r="A415" s="222" t="s">
        <v>11</v>
      </c>
      <c r="B415" s="223">
        <v>8</v>
      </c>
      <c r="C415" s="206" t="s">
        <v>334</v>
      </c>
      <c r="D415" s="314" t="s">
        <v>346</v>
      </c>
      <c r="E415" s="308"/>
      <c r="F415" s="308"/>
      <c r="G415" s="308"/>
      <c r="H415" s="233"/>
      <c r="I415" s="308"/>
      <c r="J415" s="315">
        <v>22</v>
      </c>
      <c r="K415" s="316"/>
      <c r="L415" s="316"/>
      <c r="M415" s="316"/>
      <c r="N415" s="316"/>
      <c r="O415" s="316"/>
      <c r="P415" s="316"/>
      <c r="Q415" s="316"/>
    </row>
    <row r="416" spans="1:18" s="317" customFormat="1">
      <c r="A416" s="222"/>
      <c r="B416" s="223"/>
      <c r="C416" s="240" t="s">
        <v>324</v>
      </c>
      <c r="D416" s="314"/>
      <c r="E416" s="308"/>
      <c r="F416" s="241">
        <v>4</v>
      </c>
      <c r="G416" s="200" t="s">
        <v>232</v>
      </c>
      <c r="H416" s="9"/>
      <c r="I416" s="201"/>
      <c r="J416" s="315"/>
      <c r="K416" s="27">
        <f>+IF($C416=K$1,$F416*$H422,0)</f>
        <v>0</v>
      </c>
      <c r="L416" s="27">
        <f t="shared" ref="L416:Q416" si="195">+IF($C416=L$1,$F416*$H422,0)</f>
        <v>0</v>
      </c>
      <c r="M416" s="27">
        <f t="shared" si="195"/>
        <v>0</v>
      </c>
      <c r="N416" s="27">
        <f t="shared" si="195"/>
        <v>0</v>
      </c>
      <c r="O416" s="27">
        <f t="shared" si="195"/>
        <v>0</v>
      </c>
      <c r="P416" s="27">
        <f t="shared" si="195"/>
        <v>0</v>
      </c>
      <c r="Q416" s="27">
        <f t="shared" si="195"/>
        <v>0</v>
      </c>
    </row>
    <row r="417" spans="1:255" s="28" customFormat="1">
      <c r="A417" s="202"/>
      <c r="B417" s="240"/>
      <c r="C417" s="240" t="s">
        <v>325</v>
      </c>
      <c r="D417" s="204"/>
      <c r="E417" s="206"/>
      <c r="F417" s="241">
        <v>4</v>
      </c>
      <c r="G417" s="200" t="s">
        <v>232</v>
      </c>
      <c r="H417" s="9"/>
      <c r="I417" s="201"/>
      <c r="J417" s="147"/>
      <c r="K417" s="27">
        <f>+IF($C417=K$1,$F417*$H422,0)</f>
        <v>0</v>
      </c>
      <c r="L417" s="27">
        <f t="shared" ref="L417:Q417" si="196">+IF($C417=L$1,$F417*$H422,0)</f>
        <v>0</v>
      </c>
      <c r="M417" s="27">
        <f t="shared" si="196"/>
        <v>0</v>
      </c>
      <c r="N417" s="27">
        <f t="shared" si="196"/>
        <v>0</v>
      </c>
      <c r="O417" s="27">
        <f t="shared" si="196"/>
        <v>0</v>
      </c>
      <c r="P417" s="27">
        <f t="shared" si="196"/>
        <v>0</v>
      </c>
      <c r="Q417" s="27">
        <f t="shared" si="196"/>
        <v>0</v>
      </c>
    </row>
    <row r="418" spans="1:255" s="28" customFormat="1">
      <c r="A418" s="202"/>
      <c r="B418" s="240"/>
      <c r="C418" s="240" t="s">
        <v>326</v>
      </c>
      <c r="D418" s="204"/>
      <c r="E418" s="206"/>
      <c r="F418" s="241">
        <v>95</v>
      </c>
      <c r="G418" s="200" t="s">
        <v>232</v>
      </c>
      <c r="H418" s="9"/>
      <c r="I418" s="201"/>
      <c r="J418" s="147"/>
      <c r="K418" s="27">
        <f>+IF($C418=K$1,$F418*$H422,0)</f>
        <v>0</v>
      </c>
      <c r="L418" s="27">
        <f t="shared" ref="L418:Q418" si="197">+IF($C418=L$1,$F418*$H422,0)</f>
        <v>0</v>
      </c>
      <c r="M418" s="27">
        <f t="shared" si="197"/>
        <v>0</v>
      </c>
      <c r="N418" s="27">
        <f t="shared" si="197"/>
        <v>0</v>
      </c>
      <c r="O418" s="27">
        <f t="shared" si="197"/>
        <v>0</v>
      </c>
      <c r="P418" s="27">
        <f t="shared" si="197"/>
        <v>0</v>
      </c>
      <c r="Q418" s="27">
        <f t="shared" si="197"/>
        <v>0</v>
      </c>
    </row>
    <row r="419" spans="1:255" s="28" customFormat="1">
      <c r="A419" s="202"/>
      <c r="B419" s="240"/>
      <c r="C419" s="240" t="s">
        <v>327</v>
      </c>
      <c r="D419" s="204"/>
      <c r="E419" s="206"/>
      <c r="F419" s="241">
        <v>0</v>
      </c>
      <c r="G419" s="200" t="s">
        <v>232</v>
      </c>
      <c r="H419" s="9"/>
      <c r="I419" s="201"/>
      <c r="J419" s="147"/>
      <c r="K419" s="27">
        <f>+IF($C419=K$1,$F419*$H422,0)</f>
        <v>0</v>
      </c>
      <c r="L419" s="27">
        <f t="shared" ref="L419:Q419" si="198">+IF($C419=L$1,$F419*$H422,0)</f>
        <v>0</v>
      </c>
      <c r="M419" s="27">
        <f t="shared" si="198"/>
        <v>0</v>
      </c>
      <c r="N419" s="27">
        <f t="shared" si="198"/>
        <v>0</v>
      </c>
      <c r="O419" s="27">
        <f t="shared" si="198"/>
        <v>0</v>
      </c>
      <c r="P419" s="27">
        <f t="shared" si="198"/>
        <v>0</v>
      </c>
      <c r="Q419" s="27">
        <f t="shared" si="198"/>
        <v>0</v>
      </c>
    </row>
    <row r="420" spans="1:255" s="28" customFormat="1">
      <c r="A420" s="202"/>
      <c r="B420" s="240"/>
      <c r="C420" s="240" t="s">
        <v>328</v>
      </c>
      <c r="D420" s="204"/>
      <c r="E420" s="206"/>
      <c r="F420" s="241">
        <v>95</v>
      </c>
      <c r="G420" s="200" t="s">
        <v>232</v>
      </c>
      <c r="H420" s="9"/>
      <c r="I420" s="201"/>
      <c r="J420" s="147"/>
      <c r="K420" s="27">
        <f>+IF($C420=K$1,$F420*$H422,0)</f>
        <v>0</v>
      </c>
      <c r="L420" s="27">
        <f t="shared" ref="L420:Q420" si="199">+IF($C420=L$1,$F420*$H422,0)</f>
        <v>0</v>
      </c>
      <c r="M420" s="27">
        <f t="shared" si="199"/>
        <v>0</v>
      </c>
      <c r="N420" s="27">
        <f t="shared" si="199"/>
        <v>0</v>
      </c>
      <c r="O420" s="27">
        <f t="shared" si="199"/>
        <v>0</v>
      </c>
      <c r="P420" s="27">
        <f t="shared" si="199"/>
        <v>0</v>
      </c>
      <c r="Q420" s="27">
        <f t="shared" si="199"/>
        <v>0</v>
      </c>
    </row>
    <row r="421" spans="1:255" s="28" customFormat="1">
      <c r="A421" s="202"/>
      <c r="B421" s="240"/>
      <c r="C421" s="240" t="s">
        <v>329</v>
      </c>
      <c r="D421" s="204"/>
      <c r="E421" s="206"/>
      <c r="F421" s="242">
        <v>95</v>
      </c>
      <c r="G421" s="243" t="s">
        <v>232</v>
      </c>
      <c r="H421" s="9"/>
      <c r="I421" s="201"/>
      <c r="J421" s="147"/>
      <c r="K421" s="27">
        <f>+IF($C421=K$1,$F421*$H422,0)</f>
        <v>0</v>
      </c>
      <c r="L421" s="27">
        <f t="shared" ref="L421:Q421" si="200">+IF($C421=L$1,$F421*$H422,0)</f>
        <v>0</v>
      </c>
      <c r="M421" s="27">
        <f t="shared" si="200"/>
        <v>0</v>
      </c>
      <c r="N421" s="27">
        <f t="shared" si="200"/>
        <v>0</v>
      </c>
      <c r="O421" s="27">
        <f t="shared" si="200"/>
        <v>0</v>
      </c>
      <c r="P421" s="27">
        <f t="shared" si="200"/>
        <v>0</v>
      </c>
      <c r="Q421" s="27">
        <f t="shared" si="200"/>
        <v>0</v>
      </c>
    </row>
    <row r="422" spans="1:255" s="28" customFormat="1">
      <c r="A422" s="202"/>
      <c r="B422" s="240"/>
      <c r="C422" s="240"/>
      <c r="D422" s="204"/>
      <c r="E422" s="206"/>
      <c r="F422" s="199">
        <f>SUM(F416:F421)</f>
        <v>293</v>
      </c>
      <c r="G422" s="200" t="s">
        <v>232</v>
      </c>
      <c r="H422" s="348">
        <v>0</v>
      </c>
      <c r="I422" s="201">
        <f>F422*ROUND(H422,2)</f>
        <v>0</v>
      </c>
      <c r="J422" s="147"/>
      <c r="K422" s="27"/>
      <c r="L422" s="27"/>
      <c r="M422" s="27"/>
      <c r="N422" s="27"/>
      <c r="O422" s="27"/>
      <c r="P422" s="27"/>
      <c r="Q422" s="27"/>
    </row>
    <row r="423" spans="1:255" s="192" customFormat="1" ht="45.75" customHeight="1">
      <c r="A423" s="222" t="s">
        <v>28</v>
      </c>
      <c r="B423" s="223">
        <v>9</v>
      </c>
      <c r="C423" s="206" t="s">
        <v>334</v>
      </c>
      <c r="D423" s="23" t="s">
        <v>373</v>
      </c>
      <c r="E423" s="28"/>
      <c r="F423" s="151"/>
      <c r="G423" s="28"/>
      <c r="H423" s="7"/>
      <c r="I423" s="28"/>
      <c r="K423" s="318"/>
      <c r="L423" s="318"/>
      <c r="M423" s="318"/>
      <c r="N423" s="318"/>
      <c r="O423" s="318"/>
      <c r="P423" s="318"/>
      <c r="Q423" s="318"/>
    </row>
    <row r="424" spans="1:255" s="206" customFormat="1">
      <c r="A424" s="202"/>
      <c r="B424" s="240"/>
      <c r="C424" s="240" t="s">
        <v>324</v>
      </c>
      <c r="D424" s="204"/>
      <c r="E424" s="204"/>
      <c r="F424" s="241">
        <v>1</v>
      </c>
      <c r="G424" s="246" t="s">
        <v>117</v>
      </c>
      <c r="H424" s="9"/>
      <c r="I424" s="247"/>
      <c r="J424" s="238"/>
      <c r="K424" s="27">
        <f>+IF($C424=K$1,$F424*$H430,0)</f>
        <v>0</v>
      </c>
      <c r="L424" s="27">
        <f t="shared" ref="L424:Q424" si="201">+IF($C424=L$1,$F424*$H430,0)</f>
        <v>0</v>
      </c>
      <c r="M424" s="27">
        <f t="shared" si="201"/>
        <v>0</v>
      </c>
      <c r="N424" s="27">
        <f t="shared" si="201"/>
        <v>0</v>
      </c>
      <c r="O424" s="27">
        <f t="shared" si="201"/>
        <v>0</v>
      </c>
      <c r="P424" s="27">
        <f t="shared" si="201"/>
        <v>0</v>
      </c>
      <c r="Q424" s="27">
        <f t="shared" si="201"/>
        <v>0</v>
      </c>
    </row>
    <row r="425" spans="1:255" s="206" customFormat="1">
      <c r="A425" s="202"/>
      <c r="B425" s="240"/>
      <c r="C425" s="240" t="s">
        <v>325</v>
      </c>
      <c r="D425" s="204"/>
      <c r="E425" s="204"/>
      <c r="F425" s="241">
        <v>1</v>
      </c>
      <c r="G425" s="246" t="s">
        <v>117</v>
      </c>
      <c r="H425" s="9"/>
      <c r="I425" s="201"/>
      <c r="J425" s="238"/>
      <c r="K425" s="27">
        <f>+IF($C425=K$1,$F425*$H430,0)</f>
        <v>0</v>
      </c>
      <c r="L425" s="27">
        <f t="shared" ref="L425:Q425" si="202">+IF($C425=L$1,$F425*$H430,0)</f>
        <v>0</v>
      </c>
      <c r="M425" s="27">
        <f t="shared" si="202"/>
        <v>0</v>
      </c>
      <c r="N425" s="27">
        <f t="shared" si="202"/>
        <v>0</v>
      </c>
      <c r="O425" s="27">
        <f t="shared" si="202"/>
        <v>0</v>
      </c>
      <c r="P425" s="27">
        <f t="shared" si="202"/>
        <v>0</v>
      </c>
      <c r="Q425" s="27">
        <f t="shared" si="202"/>
        <v>0</v>
      </c>
    </row>
    <row r="426" spans="1:255" s="206" customFormat="1">
      <c r="A426" s="202"/>
      <c r="B426" s="240"/>
      <c r="C426" s="240" t="s">
        <v>326</v>
      </c>
      <c r="D426" s="204"/>
      <c r="E426" s="204"/>
      <c r="F426" s="241">
        <v>1</v>
      </c>
      <c r="G426" s="246" t="s">
        <v>117</v>
      </c>
      <c r="H426" s="9"/>
      <c r="I426" s="201"/>
      <c r="J426" s="238"/>
      <c r="K426" s="27">
        <f>+IF($C426=K$1,$F426*$H430,0)</f>
        <v>0</v>
      </c>
      <c r="L426" s="27">
        <f t="shared" ref="L426:Q426" si="203">+IF($C426=L$1,$F426*$H430,0)</f>
        <v>0</v>
      </c>
      <c r="M426" s="27">
        <f t="shared" si="203"/>
        <v>0</v>
      </c>
      <c r="N426" s="27">
        <f t="shared" si="203"/>
        <v>0</v>
      </c>
      <c r="O426" s="27">
        <f t="shared" si="203"/>
        <v>0</v>
      </c>
      <c r="P426" s="27">
        <f t="shared" si="203"/>
        <v>0</v>
      </c>
      <c r="Q426" s="27">
        <f t="shared" si="203"/>
        <v>0</v>
      </c>
    </row>
    <row r="427" spans="1:255" s="308" customFormat="1">
      <c r="A427" s="202"/>
      <c r="B427" s="240"/>
      <c r="C427" s="240" t="s">
        <v>327</v>
      </c>
      <c r="D427" s="204"/>
      <c r="E427" s="204"/>
      <c r="F427" s="241">
        <v>1</v>
      </c>
      <c r="G427" s="246" t="s">
        <v>117</v>
      </c>
      <c r="H427" s="9"/>
      <c r="I427" s="201"/>
      <c r="J427" s="238"/>
      <c r="K427" s="27">
        <f>+IF($C427=K$1,$F427*$H430,0)</f>
        <v>0</v>
      </c>
      <c r="L427" s="27">
        <f t="shared" ref="L427:Q427" si="204">+IF($C427=L$1,$F427*$H430,0)</f>
        <v>0</v>
      </c>
      <c r="M427" s="27">
        <f t="shared" si="204"/>
        <v>0</v>
      </c>
      <c r="N427" s="27">
        <f t="shared" si="204"/>
        <v>0</v>
      </c>
      <c r="O427" s="27">
        <f t="shared" si="204"/>
        <v>0</v>
      </c>
      <c r="P427" s="27">
        <f t="shared" si="204"/>
        <v>0</v>
      </c>
      <c r="Q427" s="27">
        <f t="shared" si="204"/>
        <v>0</v>
      </c>
      <c r="R427" s="206"/>
      <c r="S427" s="206"/>
      <c r="T427" s="206"/>
      <c r="U427" s="206"/>
      <c r="V427" s="206"/>
      <c r="W427" s="206"/>
      <c r="X427" s="206"/>
      <c r="Y427" s="206"/>
      <c r="Z427" s="206"/>
      <c r="AA427" s="206"/>
      <c r="AB427" s="206"/>
      <c r="AC427" s="206"/>
      <c r="AD427" s="206"/>
      <c r="AE427" s="206"/>
      <c r="AF427" s="206"/>
      <c r="AG427" s="206"/>
      <c r="AH427" s="206"/>
      <c r="AI427" s="206"/>
      <c r="AJ427" s="206"/>
      <c r="AK427" s="206"/>
      <c r="AL427" s="206"/>
      <c r="AM427" s="206"/>
      <c r="AN427" s="206"/>
      <c r="AO427" s="206"/>
      <c r="AP427" s="206"/>
      <c r="AQ427" s="206"/>
      <c r="AR427" s="206"/>
      <c r="AS427" s="206"/>
      <c r="AT427" s="206"/>
      <c r="AU427" s="206"/>
      <c r="AV427" s="206"/>
      <c r="AW427" s="206"/>
      <c r="AX427" s="206"/>
      <c r="AY427" s="206"/>
      <c r="AZ427" s="206"/>
      <c r="BA427" s="206"/>
      <c r="BB427" s="206"/>
      <c r="BC427" s="206"/>
      <c r="BD427" s="206"/>
      <c r="BE427" s="206"/>
      <c r="BF427" s="206"/>
      <c r="BG427" s="206"/>
      <c r="BH427" s="206"/>
      <c r="BI427" s="206"/>
      <c r="BJ427" s="206"/>
      <c r="BK427" s="206"/>
      <c r="BL427" s="206"/>
      <c r="BM427" s="206"/>
      <c r="BN427" s="206"/>
      <c r="BO427" s="206"/>
      <c r="BP427" s="206"/>
      <c r="BQ427" s="206"/>
      <c r="BR427" s="206"/>
      <c r="BS427" s="206"/>
      <c r="BT427" s="206"/>
      <c r="BU427" s="206"/>
      <c r="BV427" s="206"/>
      <c r="BW427" s="206"/>
      <c r="BX427" s="206"/>
      <c r="BY427" s="206"/>
      <c r="BZ427" s="206"/>
      <c r="CA427" s="206"/>
      <c r="CB427" s="206"/>
      <c r="CC427" s="206"/>
      <c r="CD427" s="206"/>
      <c r="CE427" s="206"/>
      <c r="CF427" s="206"/>
      <c r="CG427" s="206"/>
      <c r="CH427" s="206"/>
      <c r="CI427" s="206"/>
      <c r="CJ427" s="206"/>
      <c r="CK427" s="206"/>
      <c r="CL427" s="206"/>
      <c r="CM427" s="206"/>
      <c r="CN427" s="206"/>
      <c r="CO427" s="206"/>
      <c r="CP427" s="206"/>
      <c r="CQ427" s="206"/>
      <c r="CR427" s="206"/>
      <c r="CS427" s="206"/>
      <c r="CT427" s="206"/>
      <c r="CU427" s="206"/>
      <c r="CV427" s="206"/>
      <c r="CW427" s="206"/>
      <c r="CX427" s="206"/>
      <c r="CY427" s="206"/>
      <c r="CZ427" s="206"/>
      <c r="DA427" s="206"/>
      <c r="DB427" s="206"/>
      <c r="DC427" s="206"/>
      <c r="DD427" s="206"/>
      <c r="DE427" s="206"/>
      <c r="DF427" s="206"/>
      <c r="DG427" s="206"/>
      <c r="DH427" s="206"/>
      <c r="DI427" s="206"/>
      <c r="DJ427" s="206"/>
      <c r="DK427" s="206"/>
      <c r="DL427" s="206"/>
      <c r="DM427" s="206"/>
      <c r="DN427" s="206"/>
      <c r="DO427" s="206"/>
      <c r="DP427" s="206"/>
      <c r="DQ427" s="206"/>
      <c r="DR427" s="206"/>
      <c r="DS427" s="206"/>
      <c r="DT427" s="206"/>
      <c r="DU427" s="206"/>
      <c r="DV427" s="206"/>
      <c r="DW427" s="206"/>
      <c r="DX427" s="206"/>
      <c r="DY427" s="206"/>
      <c r="DZ427" s="206"/>
      <c r="EA427" s="206"/>
      <c r="EB427" s="206"/>
      <c r="EC427" s="206"/>
      <c r="ED427" s="206"/>
      <c r="EE427" s="206"/>
      <c r="EF427" s="206"/>
      <c r="EG427" s="206"/>
      <c r="EH427" s="206"/>
      <c r="EI427" s="206"/>
      <c r="EJ427" s="206"/>
      <c r="EK427" s="206"/>
      <c r="EL427" s="206"/>
      <c r="EM427" s="206"/>
      <c r="EN427" s="206"/>
      <c r="EO427" s="206"/>
      <c r="EP427" s="206"/>
      <c r="EQ427" s="206"/>
      <c r="ER427" s="206"/>
      <c r="ES427" s="206"/>
      <c r="ET427" s="206"/>
      <c r="EU427" s="206"/>
      <c r="EV427" s="206"/>
      <c r="EW427" s="206"/>
      <c r="EX427" s="206"/>
      <c r="EY427" s="206"/>
      <c r="EZ427" s="206"/>
      <c r="FA427" s="206"/>
      <c r="FB427" s="206"/>
      <c r="FC427" s="206"/>
      <c r="FD427" s="206"/>
      <c r="FE427" s="206"/>
      <c r="FF427" s="206"/>
      <c r="FG427" s="206"/>
      <c r="FH427" s="206"/>
      <c r="FI427" s="206"/>
      <c r="FJ427" s="206"/>
      <c r="FK427" s="206"/>
      <c r="FL427" s="206"/>
      <c r="FM427" s="206"/>
      <c r="FN427" s="206"/>
      <c r="FO427" s="206"/>
      <c r="FP427" s="206"/>
      <c r="FQ427" s="206"/>
      <c r="FR427" s="206"/>
      <c r="FS427" s="206"/>
      <c r="FT427" s="206"/>
      <c r="FU427" s="206"/>
      <c r="FV427" s="206"/>
      <c r="FW427" s="206"/>
      <c r="FX427" s="206"/>
      <c r="FY427" s="206"/>
      <c r="FZ427" s="206"/>
      <c r="GA427" s="206"/>
      <c r="GB427" s="206"/>
      <c r="GC427" s="206"/>
      <c r="GD427" s="206"/>
      <c r="GE427" s="206"/>
      <c r="GF427" s="206"/>
      <c r="GG427" s="206"/>
      <c r="GH427" s="206"/>
      <c r="GI427" s="206"/>
      <c r="GJ427" s="206"/>
      <c r="GK427" s="206"/>
      <c r="GL427" s="206"/>
      <c r="GM427" s="206"/>
      <c r="GN427" s="206"/>
      <c r="GO427" s="206"/>
      <c r="GP427" s="206"/>
      <c r="GQ427" s="206"/>
      <c r="GR427" s="206"/>
      <c r="GS427" s="206"/>
      <c r="GT427" s="206"/>
      <c r="GU427" s="206"/>
      <c r="GV427" s="206"/>
      <c r="GW427" s="206"/>
      <c r="GX427" s="206"/>
      <c r="GY427" s="206"/>
      <c r="GZ427" s="206"/>
      <c r="HA427" s="206"/>
      <c r="HB427" s="206"/>
      <c r="HC427" s="206"/>
      <c r="HD427" s="206"/>
      <c r="HE427" s="206"/>
      <c r="HF427" s="206"/>
      <c r="HG427" s="206"/>
      <c r="HH427" s="206"/>
      <c r="HI427" s="206"/>
      <c r="HJ427" s="206"/>
      <c r="HK427" s="206"/>
      <c r="HL427" s="206"/>
      <c r="HM427" s="206"/>
      <c r="HN427" s="206"/>
      <c r="HO427" s="206"/>
      <c r="HP427" s="206"/>
      <c r="HQ427" s="206"/>
      <c r="HR427" s="206"/>
      <c r="HS427" s="206"/>
      <c r="HT427" s="206"/>
      <c r="HU427" s="206"/>
      <c r="HV427" s="206"/>
      <c r="HW427" s="206"/>
      <c r="HX427" s="206"/>
      <c r="HY427" s="206"/>
      <c r="HZ427" s="206"/>
      <c r="IA427" s="206"/>
      <c r="IB427" s="206"/>
      <c r="IC427" s="206"/>
      <c r="ID427" s="206"/>
      <c r="IE427" s="206"/>
      <c r="IF427" s="206"/>
      <c r="IG427" s="206"/>
      <c r="IH427" s="206"/>
      <c r="II427" s="206"/>
      <c r="IJ427" s="206"/>
      <c r="IK427" s="206"/>
      <c r="IL427" s="206"/>
      <c r="IM427" s="206"/>
      <c r="IN427" s="206"/>
      <c r="IO427" s="206"/>
      <c r="IP427" s="206"/>
      <c r="IQ427" s="206"/>
      <c r="IR427" s="206"/>
      <c r="IS427" s="206"/>
      <c r="IT427" s="206"/>
      <c r="IU427" s="206"/>
    </row>
    <row r="428" spans="1:255" s="308" customFormat="1">
      <c r="A428" s="202"/>
      <c r="B428" s="240"/>
      <c r="C428" s="240" t="s">
        <v>328</v>
      </c>
      <c r="D428" s="204"/>
      <c r="E428" s="204"/>
      <c r="F428" s="241">
        <v>1</v>
      </c>
      <c r="G428" s="246" t="s">
        <v>117</v>
      </c>
      <c r="H428" s="9"/>
      <c r="I428" s="201"/>
      <c r="J428" s="238"/>
      <c r="K428" s="27">
        <f>+IF($C428=K$1,$F428*$H430,0)</f>
        <v>0</v>
      </c>
      <c r="L428" s="27">
        <f t="shared" ref="L428:Q428" si="205">+IF($C428=L$1,$F428*$H430,0)</f>
        <v>0</v>
      </c>
      <c r="M428" s="27">
        <f t="shared" si="205"/>
        <v>0</v>
      </c>
      <c r="N428" s="27">
        <f t="shared" si="205"/>
        <v>0</v>
      </c>
      <c r="O428" s="27">
        <f t="shared" si="205"/>
        <v>0</v>
      </c>
      <c r="P428" s="27">
        <f t="shared" si="205"/>
        <v>0</v>
      </c>
      <c r="Q428" s="27">
        <f t="shared" si="205"/>
        <v>0</v>
      </c>
      <c r="R428" s="206"/>
      <c r="S428" s="206"/>
      <c r="T428" s="206"/>
      <c r="U428" s="206"/>
      <c r="V428" s="206"/>
      <c r="W428" s="206"/>
      <c r="X428" s="206"/>
      <c r="Y428" s="206"/>
      <c r="Z428" s="206"/>
      <c r="AA428" s="206"/>
      <c r="AB428" s="206"/>
      <c r="AC428" s="206"/>
      <c r="AD428" s="206"/>
      <c r="AE428" s="206"/>
      <c r="AF428" s="206"/>
      <c r="AG428" s="206"/>
      <c r="AH428" s="206"/>
      <c r="AI428" s="206"/>
      <c r="AJ428" s="206"/>
      <c r="AK428" s="206"/>
      <c r="AL428" s="206"/>
      <c r="AM428" s="206"/>
      <c r="AN428" s="206"/>
      <c r="AO428" s="206"/>
      <c r="AP428" s="206"/>
      <c r="AQ428" s="206"/>
      <c r="AR428" s="206"/>
      <c r="AS428" s="206"/>
      <c r="AT428" s="206"/>
      <c r="AU428" s="206"/>
      <c r="AV428" s="206"/>
      <c r="AW428" s="206"/>
      <c r="AX428" s="206"/>
      <c r="AY428" s="206"/>
      <c r="AZ428" s="206"/>
      <c r="BA428" s="206"/>
      <c r="BB428" s="206"/>
      <c r="BC428" s="206"/>
      <c r="BD428" s="206"/>
      <c r="BE428" s="206"/>
      <c r="BF428" s="206"/>
      <c r="BG428" s="206"/>
      <c r="BH428" s="206"/>
      <c r="BI428" s="206"/>
      <c r="BJ428" s="206"/>
      <c r="BK428" s="206"/>
      <c r="BL428" s="206"/>
      <c r="BM428" s="206"/>
      <c r="BN428" s="206"/>
      <c r="BO428" s="206"/>
      <c r="BP428" s="206"/>
      <c r="BQ428" s="206"/>
      <c r="BR428" s="206"/>
      <c r="BS428" s="206"/>
      <c r="BT428" s="206"/>
      <c r="BU428" s="206"/>
      <c r="BV428" s="206"/>
      <c r="BW428" s="206"/>
      <c r="BX428" s="206"/>
      <c r="BY428" s="206"/>
      <c r="BZ428" s="206"/>
      <c r="CA428" s="206"/>
      <c r="CB428" s="206"/>
      <c r="CC428" s="206"/>
      <c r="CD428" s="206"/>
      <c r="CE428" s="206"/>
      <c r="CF428" s="206"/>
      <c r="CG428" s="206"/>
      <c r="CH428" s="206"/>
      <c r="CI428" s="206"/>
      <c r="CJ428" s="206"/>
      <c r="CK428" s="206"/>
      <c r="CL428" s="206"/>
      <c r="CM428" s="206"/>
      <c r="CN428" s="206"/>
      <c r="CO428" s="206"/>
      <c r="CP428" s="206"/>
      <c r="CQ428" s="206"/>
      <c r="CR428" s="206"/>
      <c r="CS428" s="206"/>
      <c r="CT428" s="206"/>
      <c r="CU428" s="206"/>
      <c r="CV428" s="206"/>
      <c r="CW428" s="206"/>
      <c r="CX428" s="206"/>
      <c r="CY428" s="206"/>
      <c r="CZ428" s="206"/>
      <c r="DA428" s="206"/>
      <c r="DB428" s="206"/>
      <c r="DC428" s="206"/>
      <c r="DD428" s="206"/>
      <c r="DE428" s="206"/>
      <c r="DF428" s="206"/>
      <c r="DG428" s="206"/>
      <c r="DH428" s="206"/>
      <c r="DI428" s="206"/>
      <c r="DJ428" s="206"/>
      <c r="DK428" s="206"/>
      <c r="DL428" s="206"/>
      <c r="DM428" s="206"/>
      <c r="DN428" s="206"/>
      <c r="DO428" s="206"/>
      <c r="DP428" s="206"/>
      <c r="DQ428" s="206"/>
      <c r="DR428" s="206"/>
      <c r="DS428" s="206"/>
      <c r="DT428" s="206"/>
      <c r="DU428" s="206"/>
      <c r="DV428" s="206"/>
      <c r="DW428" s="206"/>
      <c r="DX428" s="206"/>
      <c r="DY428" s="206"/>
      <c r="DZ428" s="206"/>
      <c r="EA428" s="206"/>
      <c r="EB428" s="206"/>
      <c r="EC428" s="206"/>
      <c r="ED428" s="206"/>
      <c r="EE428" s="206"/>
      <c r="EF428" s="206"/>
      <c r="EG428" s="206"/>
      <c r="EH428" s="206"/>
      <c r="EI428" s="206"/>
      <c r="EJ428" s="206"/>
      <c r="EK428" s="206"/>
      <c r="EL428" s="206"/>
      <c r="EM428" s="206"/>
      <c r="EN428" s="206"/>
      <c r="EO428" s="206"/>
      <c r="EP428" s="206"/>
      <c r="EQ428" s="206"/>
      <c r="ER428" s="206"/>
      <c r="ES428" s="206"/>
      <c r="ET428" s="206"/>
      <c r="EU428" s="206"/>
      <c r="EV428" s="206"/>
      <c r="EW428" s="206"/>
      <c r="EX428" s="206"/>
      <c r="EY428" s="206"/>
      <c r="EZ428" s="206"/>
      <c r="FA428" s="206"/>
      <c r="FB428" s="206"/>
      <c r="FC428" s="206"/>
      <c r="FD428" s="206"/>
      <c r="FE428" s="206"/>
      <c r="FF428" s="206"/>
      <c r="FG428" s="206"/>
      <c r="FH428" s="206"/>
      <c r="FI428" s="206"/>
      <c r="FJ428" s="206"/>
      <c r="FK428" s="206"/>
      <c r="FL428" s="206"/>
      <c r="FM428" s="206"/>
      <c r="FN428" s="206"/>
      <c r="FO428" s="206"/>
      <c r="FP428" s="206"/>
      <c r="FQ428" s="206"/>
      <c r="FR428" s="206"/>
      <c r="FS428" s="206"/>
      <c r="FT428" s="206"/>
      <c r="FU428" s="206"/>
      <c r="FV428" s="206"/>
      <c r="FW428" s="206"/>
      <c r="FX428" s="206"/>
      <c r="FY428" s="206"/>
      <c r="FZ428" s="206"/>
      <c r="GA428" s="206"/>
      <c r="GB428" s="206"/>
      <c r="GC428" s="206"/>
      <c r="GD428" s="206"/>
      <c r="GE428" s="206"/>
      <c r="GF428" s="206"/>
      <c r="GG428" s="206"/>
      <c r="GH428" s="206"/>
      <c r="GI428" s="206"/>
      <c r="GJ428" s="206"/>
      <c r="GK428" s="206"/>
      <c r="GL428" s="206"/>
      <c r="GM428" s="206"/>
      <c r="GN428" s="206"/>
      <c r="GO428" s="206"/>
      <c r="GP428" s="206"/>
      <c r="GQ428" s="206"/>
      <c r="GR428" s="206"/>
      <c r="GS428" s="206"/>
      <c r="GT428" s="206"/>
      <c r="GU428" s="206"/>
      <c r="GV428" s="206"/>
      <c r="GW428" s="206"/>
      <c r="GX428" s="206"/>
      <c r="GY428" s="206"/>
      <c r="GZ428" s="206"/>
      <c r="HA428" s="206"/>
      <c r="HB428" s="206"/>
      <c r="HC428" s="206"/>
      <c r="HD428" s="206"/>
      <c r="HE428" s="206"/>
      <c r="HF428" s="206"/>
      <c r="HG428" s="206"/>
      <c r="HH428" s="206"/>
      <c r="HI428" s="206"/>
      <c r="HJ428" s="206"/>
      <c r="HK428" s="206"/>
      <c r="HL428" s="206"/>
      <c r="HM428" s="206"/>
      <c r="HN428" s="206"/>
      <c r="HO428" s="206"/>
      <c r="HP428" s="206"/>
      <c r="HQ428" s="206"/>
      <c r="HR428" s="206"/>
      <c r="HS428" s="206"/>
      <c r="HT428" s="206"/>
      <c r="HU428" s="206"/>
      <c r="HV428" s="206"/>
      <c r="HW428" s="206"/>
      <c r="HX428" s="206"/>
      <c r="HY428" s="206"/>
      <c r="HZ428" s="206"/>
      <c r="IA428" s="206"/>
      <c r="IB428" s="206"/>
      <c r="IC428" s="206"/>
      <c r="ID428" s="206"/>
      <c r="IE428" s="206"/>
      <c r="IF428" s="206"/>
      <c r="IG428" s="206"/>
      <c r="IH428" s="206"/>
      <c r="II428" s="206"/>
      <c r="IJ428" s="206"/>
      <c r="IK428" s="206"/>
      <c r="IL428" s="206"/>
      <c r="IM428" s="206"/>
      <c r="IN428" s="206"/>
      <c r="IO428" s="206"/>
      <c r="IP428" s="206"/>
      <c r="IQ428" s="206"/>
      <c r="IR428" s="206"/>
      <c r="IS428" s="206"/>
      <c r="IT428" s="206"/>
      <c r="IU428" s="206"/>
    </row>
    <row r="429" spans="1:255" s="206" customFormat="1">
      <c r="A429" s="202"/>
      <c r="B429" s="240"/>
      <c r="C429" s="240" t="s">
        <v>329</v>
      </c>
      <c r="D429" s="204"/>
      <c r="E429" s="204"/>
      <c r="F429" s="242">
        <v>1</v>
      </c>
      <c r="G429" s="248" t="s">
        <v>117</v>
      </c>
      <c r="H429" s="9"/>
      <c r="I429" s="201"/>
      <c r="J429" s="238"/>
      <c r="K429" s="27">
        <f>+IF($C429=K$1,$F429*$H430,0)</f>
        <v>0</v>
      </c>
      <c r="L429" s="27">
        <f t="shared" ref="L429:Q429" si="206">+IF($C429=L$1,$F429*$H430,0)</f>
        <v>0</v>
      </c>
      <c r="M429" s="27">
        <f t="shared" si="206"/>
        <v>0</v>
      </c>
      <c r="N429" s="27">
        <f t="shared" si="206"/>
        <v>0</v>
      </c>
      <c r="O429" s="27">
        <f t="shared" si="206"/>
        <v>0</v>
      </c>
      <c r="P429" s="27">
        <f t="shared" si="206"/>
        <v>0</v>
      </c>
      <c r="Q429" s="27">
        <f t="shared" si="206"/>
        <v>0</v>
      </c>
    </row>
    <row r="430" spans="1:255" s="206" customFormat="1">
      <c r="A430" s="202"/>
      <c r="B430" s="240"/>
      <c r="C430" s="240"/>
      <c r="D430" s="204"/>
      <c r="E430" s="204"/>
      <c r="F430" s="199">
        <f>SUM(F424:F429)</f>
        <v>6</v>
      </c>
      <c r="G430" s="246" t="s">
        <v>117</v>
      </c>
      <c r="H430" s="348">
        <v>0</v>
      </c>
      <c r="I430" s="201">
        <f>F430*ROUND(H430,2)</f>
        <v>0</v>
      </c>
      <c r="J430" s="238"/>
      <c r="K430" s="201"/>
      <c r="L430" s="201"/>
      <c r="M430" s="201"/>
      <c r="N430" s="201"/>
      <c r="O430" s="201"/>
      <c r="P430" s="201"/>
      <c r="Q430" s="201"/>
    </row>
    <row r="431" spans="1:255" s="192" customFormat="1">
      <c r="A431" s="164"/>
      <c r="B431" s="28"/>
      <c r="C431" s="28"/>
      <c r="D431" s="168"/>
      <c r="E431" s="28"/>
      <c r="F431" s="28"/>
      <c r="G431" s="28"/>
      <c r="H431" s="7"/>
      <c r="I431" s="151"/>
      <c r="K431" s="318"/>
      <c r="L431" s="318"/>
      <c r="M431" s="318"/>
      <c r="N431" s="318"/>
      <c r="O431" s="318"/>
      <c r="P431" s="318"/>
      <c r="Q431" s="318"/>
    </row>
    <row r="432" spans="1:255" s="192" customFormat="1" ht="45.75" customHeight="1">
      <c r="A432" s="222" t="s">
        <v>28</v>
      </c>
      <c r="B432" s="223">
        <v>10</v>
      </c>
      <c r="C432" s="206" t="s">
        <v>334</v>
      </c>
      <c r="D432" s="23" t="s">
        <v>374</v>
      </c>
      <c r="E432" s="28"/>
      <c r="F432" s="151"/>
      <c r="G432" s="28"/>
      <c r="H432" s="7"/>
      <c r="I432" s="28"/>
      <c r="K432" s="318"/>
      <c r="L432" s="318"/>
      <c r="M432" s="318"/>
      <c r="N432" s="318"/>
      <c r="O432" s="318"/>
      <c r="P432" s="318"/>
      <c r="Q432" s="318"/>
    </row>
    <row r="433" spans="1:255" s="206" customFormat="1">
      <c r="A433" s="202"/>
      <c r="B433" s="240"/>
      <c r="C433" s="240" t="s">
        <v>324</v>
      </c>
      <c r="D433" s="204"/>
      <c r="E433" s="204"/>
      <c r="F433" s="241">
        <v>1</v>
      </c>
      <c r="G433" s="246" t="s">
        <v>117</v>
      </c>
      <c r="H433" s="9"/>
      <c r="I433" s="247"/>
      <c r="J433" s="238"/>
      <c r="K433" s="27">
        <f>+IF($C433=K$1,$F433*$H439,0)</f>
        <v>0</v>
      </c>
      <c r="L433" s="27">
        <f t="shared" ref="L433:Q433" si="207">+IF($C433=L$1,$F433*$H439,0)</f>
        <v>0</v>
      </c>
      <c r="M433" s="27">
        <f t="shared" si="207"/>
        <v>0</v>
      </c>
      <c r="N433" s="27">
        <f t="shared" si="207"/>
        <v>0</v>
      </c>
      <c r="O433" s="27">
        <f t="shared" si="207"/>
        <v>0</v>
      </c>
      <c r="P433" s="27">
        <f t="shared" si="207"/>
        <v>0</v>
      </c>
      <c r="Q433" s="27">
        <f t="shared" si="207"/>
        <v>0</v>
      </c>
    </row>
    <row r="434" spans="1:255" s="206" customFormat="1">
      <c r="A434" s="202"/>
      <c r="B434" s="240"/>
      <c r="C434" s="240" t="s">
        <v>325</v>
      </c>
      <c r="D434" s="204"/>
      <c r="E434" s="204"/>
      <c r="F434" s="241">
        <v>1</v>
      </c>
      <c r="G434" s="246" t="s">
        <v>117</v>
      </c>
      <c r="H434" s="9"/>
      <c r="I434" s="201"/>
      <c r="J434" s="238"/>
      <c r="K434" s="27">
        <f>+IF($C434=K$1,$F434*$H439,0)</f>
        <v>0</v>
      </c>
      <c r="L434" s="27">
        <f t="shared" ref="L434:Q434" si="208">+IF($C434=L$1,$F434*$H439,0)</f>
        <v>0</v>
      </c>
      <c r="M434" s="27">
        <f t="shared" si="208"/>
        <v>0</v>
      </c>
      <c r="N434" s="27">
        <f t="shared" si="208"/>
        <v>0</v>
      </c>
      <c r="O434" s="27">
        <f t="shared" si="208"/>
        <v>0</v>
      </c>
      <c r="P434" s="27">
        <f t="shared" si="208"/>
        <v>0</v>
      </c>
      <c r="Q434" s="27">
        <f t="shared" si="208"/>
        <v>0</v>
      </c>
    </row>
    <row r="435" spans="1:255" s="206" customFormat="1">
      <c r="A435" s="202"/>
      <c r="B435" s="240"/>
      <c r="C435" s="240" t="s">
        <v>326</v>
      </c>
      <c r="D435" s="204"/>
      <c r="E435" s="204"/>
      <c r="F435" s="241">
        <v>1</v>
      </c>
      <c r="G435" s="246" t="s">
        <v>117</v>
      </c>
      <c r="H435" s="9"/>
      <c r="I435" s="201"/>
      <c r="J435" s="238"/>
      <c r="K435" s="27">
        <f>+IF($C435=K$1,$F435*$H439,0)</f>
        <v>0</v>
      </c>
      <c r="L435" s="27">
        <f t="shared" ref="L435:Q435" si="209">+IF($C435=L$1,$F435*$H439,0)</f>
        <v>0</v>
      </c>
      <c r="M435" s="27">
        <f t="shared" si="209"/>
        <v>0</v>
      </c>
      <c r="N435" s="27">
        <f t="shared" si="209"/>
        <v>0</v>
      </c>
      <c r="O435" s="27">
        <f t="shared" si="209"/>
        <v>0</v>
      </c>
      <c r="P435" s="27">
        <f t="shared" si="209"/>
        <v>0</v>
      </c>
      <c r="Q435" s="27">
        <f t="shared" si="209"/>
        <v>0</v>
      </c>
    </row>
    <row r="436" spans="1:255" s="308" customFormat="1">
      <c r="A436" s="202"/>
      <c r="B436" s="240"/>
      <c r="C436" s="240" t="s">
        <v>327</v>
      </c>
      <c r="D436" s="204"/>
      <c r="E436" s="204"/>
      <c r="F436" s="241">
        <v>1</v>
      </c>
      <c r="G436" s="246" t="s">
        <v>117</v>
      </c>
      <c r="H436" s="9"/>
      <c r="I436" s="201"/>
      <c r="J436" s="238"/>
      <c r="K436" s="27">
        <f>+IF($C436=K$1,$F436*$H439,0)</f>
        <v>0</v>
      </c>
      <c r="L436" s="27">
        <f t="shared" ref="L436:Q436" si="210">+IF($C436=L$1,$F436*$H439,0)</f>
        <v>0</v>
      </c>
      <c r="M436" s="27">
        <f t="shared" si="210"/>
        <v>0</v>
      </c>
      <c r="N436" s="27">
        <f t="shared" si="210"/>
        <v>0</v>
      </c>
      <c r="O436" s="27">
        <f t="shared" si="210"/>
        <v>0</v>
      </c>
      <c r="P436" s="27">
        <f t="shared" si="210"/>
        <v>0</v>
      </c>
      <c r="Q436" s="27">
        <f t="shared" si="210"/>
        <v>0</v>
      </c>
      <c r="R436" s="206"/>
      <c r="S436" s="206"/>
      <c r="T436" s="206"/>
      <c r="U436" s="206"/>
      <c r="V436" s="206"/>
      <c r="W436" s="206"/>
      <c r="X436" s="206"/>
      <c r="Y436" s="206"/>
      <c r="Z436" s="206"/>
      <c r="AA436" s="206"/>
      <c r="AB436" s="206"/>
      <c r="AC436" s="206"/>
      <c r="AD436" s="206"/>
      <c r="AE436" s="206"/>
      <c r="AF436" s="206"/>
      <c r="AG436" s="206"/>
      <c r="AH436" s="206"/>
      <c r="AI436" s="206"/>
      <c r="AJ436" s="206"/>
      <c r="AK436" s="206"/>
      <c r="AL436" s="206"/>
      <c r="AM436" s="206"/>
      <c r="AN436" s="206"/>
      <c r="AO436" s="206"/>
      <c r="AP436" s="206"/>
      <c r="AQ436" s="206"/>
      <c r="AR436" s="206"/>
      <c r="AS436" s="206"/>
      <c r="AT436" s="206"/>
      <c r="AU436" s="206"/>
      <c r="AV436" s="206"/>
      <c r="AW436" s="206"/>
      <c r="AX436" s="206"/>
      <c r="AY436" s="206"/>
      <c r="AZ436" s="206"/>
      <c r="BA436" s="206"/>
      <c r="BB436" s="206"/>
      <c r="BC436" s="206"/>
      <c r="BD436" s="206"/>
      <c r="BE436" s="206"/>
      <c r="BF436" s="206"/>
      <c r="BG436" s="206"/>
      <c r="BH436" s="206"/>
      <c r="BI436" s="206"/>
      <c r="BJ436" s="206"/>
      <c r="BK436" s="206"/>
      <c r="BL436" s="206"/>
      <c r="BM436" s="206"/>
      <c r="BN436" s="206"/>
      <c r="BO436" s="206"/>
      <c r="BP436" s="206"/>
      <c r="BQ436" s="206"/>
      <c r="BR436" s="206"/>
      <c r="BS436" s="206"/>
      <c r="BT436" s="206"/>
      <c r="BU436" s="206"/>
      <c r="BV436" s="206"/>
      <c r="BW436" s="206"/>
      <c r="BX436" s="206"/>
      <c r="BY436" s="206"/>
      <c r="BZ436" s="206"/>
      <c r="CA436" s="206"/>
      <c r="CB436" s="206"/>
      <c r="CC436" s="206"/>
      <c r="CD436" s="206"/>
      <c r="CE436" s="206"/>
      <c r="CF436" s="206"/>
      <c r="CG436" s="206"/>
      <c r="CH436" s="206"/>
      <c r="CI436" s="206"/>
      <c r="CJ436" s="206"/>
      <c r="CK436" s="206"/>
      <c r="CL436" s="206"/>
      <c r="CM436" s="206"/>
      <c r="CN436" s="206"/>
      <c r="CO436" s="206"/>
      <c r="CP436" s="206"/>
      <c r="CQ436" s="206"/>
      <c r="CR436" s="206"/>
      <c r="CS436" s="206"/>
      <c r="CT436" s="206"/>
      <c r="CU436" s="206"/>
      <c r="CV436" s="206"/>
      <c r="CW436" s="206"/>
      <c r="CX436" s="206"/>
      <c r="CY436" s="206"/>
      <c r="CZ436" s="206"/>
      <c r="DA436" s="206"/>
      <c r="DB436" s="206"/>
      <c r="DC436" s="206"/>
      <c r="DD436" s="206"/>
      <c r="DE436" s="206"/>
      <c r="DF436" s="206"/>
      <c r="DG436" s="206"/>
      <c r="DH436" s="206"/>
      <c r="DI436" s="206"/>
      <c r="DJ436" s="206"/>
      <c r="DK436" s="206"/>
      <c r="DL436" s="206"/>
      <c r="DM436" s="206"/>
      <c r="DN436" s="206"/>
      <c r="DO436" s="206"/>
      <c r="DP436" s="206"/>
      <c r="DQ436" s="206"/>
      <c r="DR436" s="206"/>
      <c r="DS436" s="206"/>
      <c r="DT436" s="206"/>
      <c r="DU436" s="206"/>
      <c r="DV436" s="206"/>
      <c r="DW436" s="206"/>
      <c r="DX436" s="206"/>
      <c r="DY436" s="206"/>
      <c r="DZ436" s="206"/>
      <c r="EA436" s="206"/>
      <c r="EB436" s="206"/>
      <c r="EC436" s="206"/>
      <c r="ED436" s="206"/>
      <c r="EE436" s="206"/>
      <c r="EF436" s="206"/>
      <c r="EG436" s="206"/>
      <c r="EH436" s="206"/>
      <c r="EI436" s="206"/>
      <c r="EJ436" s="206"/>
      <c r="EK436" s="206"/>
      <c r="EL436" s="206"/>
      <c r="EM436" s="206"/>
      <c r="EN436" s="206"/>
      <c r="EO436" s="206"/>
      <c r="EP436" s="206"/>
      <c r="EQ436" s="206"/>
      <c r="ER436" s="206"/>
      <c r="ES436" s="206"/>
      <c r="ET436" s="206"/>
      <c r="EU436" s="206"/>
      <c r="EV436" s="206"/>
      <c r="EW436" s="206"/>
      <c r="EX436" s="206"/>
      <c r="EY436" s="206"/>
      <c r="EZ436" s="206"/>
      <c r="FA436" s="206"/>
      <c r="FB436" s="206"/>
      <c r="FC436" s="206"/>
      <c r="FD436" s="206"/>
      <c r="FE436" s="206"/>
      <c r="FF436" s="206"/>
      <c r="FG436" s="206"/>
      <c r="FH436" s="206"/>
      <c r="FI436" s="206"/>
      <c r="FJ436" s="206"/>
      <c r="FK436" s="206"/>
      <c r="FL436" s="206"/>
      <c r="FM436" s="206"/>
      <c r="FN436" s="206"/>
      <c r="FO436" s="206"/>
      <c r="FP436" s="206"/>
      <c r="FQ436" s="206"/>
      <c r="FR436" s="206"/>
      <c r="FS436" s="206"/>
      <c r="FT436" s="206"/>
      <c r="FU436" s="206"/>
      <c r="FV436" s="206"/>
      <c r="FW436" s="206"/>
      <c r="FX436" s="206"/>
      <c r="FY436" s="206"/>
      <c r="FZ436" s="206"/>
      <c r="GA436" s="206"/>
      <c r="GB436" s="206"/>
      <c r="GC436" s="206"/>
      <c r="GD436" s="206"/>
      <c r="GE436" s="206"/>
      <c r="GF436" s="206"/>
      <c r="GG436" s="206"/>
      <c r="GH436" s="206"/>
      <c r="GI436" s="206"/>
      <c r="GJ436" s="206"/>
      <c r="GK436" s="206"/>
      <c r="GL436" s="206"/>
      <c r="GM436" s="206"/>
      <c r="GN436" s="206"/>
      <c r="GO436" s="206"/>
      <c r="GP436" s="206"/>
      <c r="GQ436" s="206"/>
      <c r="GR436" s="206"/>
      <c r="GS436" s="206"/>
      <c r="GT436" s="206"/>
      <c r="GU436" s="206"/>
      <c r="GV436" s="206"/>
      <c r="GW436" s="206"/>
      <c r="GX436" s="206"/>
      <c r="GY436" s="206"/>
      <c r="GZ436" s="206"/>
      <c r="HA436" s="206"/>
      <c r="HB436" s="206"/>
      <c r="HC436" s="206"/>
      <c r="HD436" s="206"/>
      <c r="HE436" s="206"/>
      <c r="HF436" s="206"/>
      <c r="HG436" s="206"/>
      <c r="HH436" s="206"/>
      <c r="HI436" s="206"/>
      <c r="HJ436" s="206"/>
      <c r="HK436" s="206"/>
      <c r="HL436" s="206"/>
      <c r="HM436" s="206"/>
      <c r="HN436" s="206"/>
      <c r="HO436" s="206"/>
      <c r="HP436" s="206"/>
      <c r="HQ436" s="206"/>
      <c r="HR436" s="206"/>
      <c r="HS436" s="206"/>
      <c r="HT436" s="206"/>
      <c r="HU436" s="206"/>
      <c r="HV436" s="206"/>
      <c r="HW436" s="206"/>
      <c r="HX436" s="206"/>
      <c r="HY436" s="206"/>
      <c r="HZ436" s="206"/>
      <c r="IA436" s="206"/>
      <c r="IB436" s="206"/>
      <c r="IC436" s="206"/>
      <c r="ID436" s="206"/>
      <c r="IE436" s="206"/>
      <c r="IF436" s="206"/>
      <c r="IG436" s="206"/>
      <c r="IH436" s="206"/>
      <c r="II436" s="206"/>
      <c r="IJ436" s="206"/>
      <c r="IK436" s="206"/>
      <c r="IL436" s="206"/>
      <c r="IM436" s="206"/>
      <c r="IN436" s="206"/>
      <c r="IO436" s="206"/>
      <c r="IP436" s="206"/>
      <c r="IQ436" s="206"/>
      <c r="IR436" s="206"/>
      <c r="IS436" s="206"/>
      <c r="IT436" s="206"/>
      <c r="IU436" s="206"/>
    </row>
    <row r="437" spans="1:255" s="308" customFormat="1">
      <c r="A437" s="202"/>
      <c r="B437" s="240"/>
      <c r="C437" s="240" t="s">
        <v>328</v>
      </c>
      <c r="D437" s="204"/>
      <c r="E437" s="204"/>
      <c r="F437" s="241">
        <v>1</v>
      </c>
      <c r="G437" s="246" t="s">
        <v>117</v>
      </c>
      <c r="H437" s="9"/>
      <c r="I437" s="201"/>
      <c r="J437" s="238"/>
      <c r="K437" s="27">
        <f>+IF($C437=K$1,$F437*$H439,0)</f>
        <v>0</v>
      </c>
      <c r="L437" s="27">
        <f t="shared" ref="L437:Q437" si="211">+IF($C437=L$1,$F437*$H439,0)</f>
        <v>0</v>
      </c>
      <c r="M437" s="27">
        <f t="shared" si="211"/>
        <v>0</v>
      </c>
      <c r="N437" s="27">
        <f t="shared" si="211"/>
        <v>0</v>
      </c>
      <c r="O437" s="27">
        <f t="shared" si="211"/>
        <v>0</v>
      </c>
      <c r="P437" s="27">
        <f t="shared" si="211"/>
        <v>0</v>
      </c>
      <c r="Q437" s="27">
        <f t="shared" si="211"/>
        <v>0</v>
      </c>
      <c r="R437" s="206"/>
      <c r="S437" s="206"/>
      <c r="T437" s="206"/>
      <c r="U437" s="206"/>
      <c r="V437" s="206"/>
      <c r="W437" s="206"/>
      <c r="X437" s="206"/>
      <c r="Y437" s="206"/>
      <c r="Z437" s="206"/>
      <c r="AA437" s="206"/>
      <c r="AB437" s="206"/>
      <c r="AC437" s="206"/>
      <c r="AD437" s="206"/>
      <c r="AE437" s="206"/>
      <c r="AF437" s="206"/>
      <c r="AG437" s="206"/>
      <c r="AH437" s="206"/>
      <c r="AI437" s="206"/>
      <c r="AJ437" s="206"/>
      <c r="AK437" s="206"/>
      <c r="AL437" s="206"/>
      <c r="AM437" s="206"/>
      <c r="AN437" s="206"/>
      <c r="AO437" s="206"/>
      <c r="AP437" s="206"/>
      <c r="AQ437" s="206"/>
      <c r="AR437" s="206"/>
      <c r="AS437" s="206"/>
      <c r="AT437" s="206"/>
      <c r="AU437" s="206"/>
      <c r="AV437" s="206"/>
      <c r="AW437" s="206"/>
      <c r="AX437" s="206"/>
      <c r="AY437" s="206"/>
      <c r="AZ437" s="206"/>
      <c r="BA437" s="206"/>
      <c r="BB437" s="206"/>
      <c r="BC437" s="206"/>
      <c r="BD437" s="206"/>
      <c r="BE437" s="206"/>
      <c r="BF437" s="206"/>
      <c r="BG437" s="206"/>
      <c r="BH437" s="206"/>
      <c r="BI437" s="206"/>
      <c r="BJ437" s="206"/>
      <c r="BK437" s="206"/>
      <c r="BL437" s="206"/>
      <c r="BM437" s="206"/>
      <c r="BN437" s="206"/>
      <c r="BO437" s="206"/>
      <c r="BP437" s="206"/>
      <c r="BQ437" s="206"/>
      <c r="BR437" s="206"/>
      <c r="BS437" s="206"/>
      <c r="BT437" s="206"/>
      <c r="BU437" s="206"/>
      <c r="BV437" s="206"/>
      <c r="BW437" s="206"/>
      <c r="BX437" s="206"/>
      <c r="BY437" s="206"/>
      <c r="BZ437" s="206"/>
      <c r="CA437" s="206"/>
      <c r="CB437" s="206"/>
      <c r="CC437" s="206"/>
      <c r="CD437" s="206"/>
      <c r="CE437" s="206"/>
      <c r="CF437" s="206"/>
      <c r="CG437" s="206"/>
      <c r="CH437" s="206"/>
      <c r="CI437" s="206"/>
      <c r="CJ437" s="206"/>
      <c r="CK437" s="206"/>
      <c r="CL437" s="206"/>
      <c r="CM437" s="206"/>
      <c r="CN437" s="206"/>
      <c r="CO437" s="206"/>
      <c r="CP437" s="206"/>
      <c r="CQ437" s="206"/>
      <c r="CR437" s="206"/>
      <c r="CS437" s="206"/>
      <c r="CT437" s="206"/>
      <c r="CU437" s="206"/>
      <c r="CV437" s="206"/>
      <c r="CW437" s="206"/>
      <c r="CX437" s="206"/>
      <c r="CY437" s="206"/>
      <c r="CZ437" s="206"/>
      <c r="DA437" s="206"/>
      <c r="DB437" s="206"/>
      <c r="DC437" s="206"/>
      <c r="DD437" s="206"/>
      <c r="DE437" s="206"/>
      <c r="DF437" s="206"/>
      <c r="DG437" s="206"/>
      <c r="DH437" s="206"/>
      <c r="DI437" s="206"/>
      <c r="DJ437" s="206"/>
      <c r="DK437" s="206"/>
      <c r="DL437" s="206"/>
      <c r="DM437" s="206"/>
      <c r="DN437" s="206"/>
      <c r="DO437" s="206"/>
      <c r="DP437" s="206"/>
      <c r="DQ437" s="206"/>
      <c r="DR437" s="206"/>
      <c r="DS437" s="206"/>
      <c r="DT437" s="206"/>
      <c r="DU437" s="206"/>
      <c r="DV437" s="206"/>
      <c r="DW437" s="206"/>
      <c r="DX437" s="206"/>
      <c r="DY437" s="206"/>
      <c r="DZ437" s="206"/>
      <c r="EA437" s="206"/>
      <c r="EB437" s="206"/>
      <c r="EC437" s="206"/>
      <c r="ED437" s="206"/>
      <c r="EE437" s="206"/>
      <c r="EF437" s="206"/>
      <c r="EG437" s="206"/>
      <c r="EH437" s="206"/>
      <c r="EI437" s="206"/>
      <c r="EJ437" s="206"/>
      <c r="EK437" s="206"/>
      <c r="EL437" s="206"/>
      <c r="EM437" s="206"/>
      <c r="EN437" s="206"/>
      <c r="EO437" s="206"/>
      <c r="EP437" s="206"/>
      <c r="EQ437" s="206"/>
      <c r="ER437" s="206"/>
      <c r="ES437" s="206"/>
      <c r="ET437" s="206"/>
      <c r="EU437" s="206"/>
      <c r="EV437" s="206"/>
      <c r="EW437" s="206"/>
      <c r="EX437" s="206"/>
      <c r="EY437" s="206"/>
      <c r="EZ437" s="206"/>
      <c r="FA437" s="206"/>
      <c r="FB437" s="206"/>
      <c r="FC437" s="206"/>
      <c r="FD437" s="206"/>
      <c r="FE437" s="206"/>
      <c r="FF437" s="206"/>
      <c r="FG437" s="206"/>
      <c r="FH437" s="206"/>
      <c r="FI437" s="206"/>
      <c r="FJ437" s="206"/>
      <c r="FK437" s="206"/>
      <c r="FL437" s="206"/>
      <c r="FM437" s="206"/>
      <c r="FN437" s="206"/>
      <c r="FO437" s="206"/>
      <c r="FP437" s="206"/>
      <c r="FQ437" s="206"/>
      <c r="FR437" s="206"/>
      <c r="FS437" s="206"/>
      <c r="FT437" s="206"/>
      <c r="FU437" s="206"/>
      <c r="FV437" s="206"/>
      <c r="FW437" s="206"/>
      <c r="FX437" s="206"/>
      <c r="FY437" s="206"/>
      <c r="FZ437" s="206"/>
      <c r="GA437" s="206"/>
      <c r="GB437" s="206"/>
      <c r="GC437" s="206"/>
      <c r="GD437" s="206"/>
      <c r="GE437" s="206"/>
      <c r="GF437" s="206"/>
      <c r="GG437" s="206"/>
      <c r="GH437" s="206"/>
      <c r="GI437" s="206"/>
      <c r="GJ437" s="206"/>
      <c r="GK437" s="206"/>
      <c r="GL437" s="206"/>
      <c r="GM437" s="206"/>
      <c r="GN437" s="206"/>
      <c r="GO437" s="206"/>
      <c r="GP437" s="206"/>
      <c r="GQ437" s="206"/>
      <c r="GR437" s="206"/>
      <c r="GS437" s="206"/>
      <c r="GT437" s="206"/>
      <c r="GU437" s="206"/>
      <c r="GV437" s="206"/>
      <c r="GW437" s="206"/>
      <c r="GX437" s="206"/>
      <c r="GY437" s="206"/>
      <c r="GZ437" s="206"/>
      <c r="HA437" s="206"/>
      <c r="HB437" s="206"/>
      <c r="HC437" s="206"/>
      <c r="HD437" s="206"/>
      <c r="HE437" s="206"/>
      <c r="HF437" s="206"/>
      <c r="HG437" s="206"/>
      <c r="HH437" s="206"/>
      <c r="HI437" s="206"/>
      <c r="HJ437" s="206"/>
      <c r="HK437" s="206"/>
      <c r="HL437" s="206"/>
      <c r="HM437" s="206"/>
      <c r="HN437" s="206"/>
      <c r="HO437" s="206"/>
      <c r="HP437" s="206"/>
      <c r="HQ437" s="206"/>
      <c r="HR437" s="206"/>
      <c r="HS437" s="206"/>
      <c r="HT437" s="206"/>
      <c r="HU437" s="206"/>
      <c r="HV437" s="206"/>
      <c r="HW437" s="206"/>
      <c r="HX437" s="206"/>
      <c r="HY437" s="206"/>
      <c r="HZ437" s="206"/>
      <c r="IA437" s="206"/>
      <c r="IB437" s="206"/>
      <c r="IC437" s="206"/>
      <c r="ID437" s="206"/>
      <c r="IE437" s="206"/>
      <c r="IF437" s="206"/>
      <c r="IG437" s="206"/>
      <c r="IH437" s="206"/>
      <c r="II437" s="206"/>
      <c r="IJ437" s="206"/>
      <c r="IK437" s="206"/>
      <c r="IL437" s="206"/>
      <c r="IM437" s="206"/>
      <c r="IN437" s="206"/>
      <c r="IO437" s="206"/>
      <c r="IP437" s="206"/>
      <c r="IQ437" s="206"/>
      <c r="IR437" s="206"/>
      <c r="IS437" s="206"/>
      <c r="IT437" s="206"/>
      <c r="IU437" s="206"/>
    </row>
    <row r="438" spans="1:255" s="206" customFormat="1">
      <c r="A438" s="202"/>
      <c r="B438" s="240"/>
      <c r="C438" s="240" t="s">
        <v>329</v>
      </c>
      <c r="D438" s="204"/>
      <c r="E438" s="204"/>
      <c r="F438" s="242">
        <v>1</v>
      </c>
      <c r="G438" s="248" t="s">
        <v>117</v>
      </c>
      <c r="H438" s="9"/>
      <c r="I438" s="201"/>
      <c r="J438" s="238"/>
      <c r="K438" s="27">
        <f>+IF($C438=K$1,$F438*$H439,0)</f>
        <v>0</v>
      </c>
      <c r="L438" s="27">
        <f t="shared" ref="L438:Q438" si="212">+IF($C438=L$1,$F438*$H439,0)</f>
        <v>0</v>
      </c>
      <c r="M438" s="27">
        <f t="shared" si="212"/>
        <v>0</v>
      </c>
      <c r="N438" s="27">
        <f t="shared" si="212"/>
        <v>0</v>
      </c>
      <c r="O438" s="27">
        <f t="shared" si="212"/>
        <v>0</v>
      </c>
      <c r="P438" s="27">
        <f t="shared" si="212"/>
        <v>0</v>
      </c>
      <c r="Q438" s="27">
        <f t="shared" si="212"/>
        <v>0</v>
      </c>
    </row>
    <row r="439" spans="1:255" s="206" customFormat="1">
      <c r="A439" s="202"/>
      <c r="B439" s="240"/>
      <c r="C439" s="240"/>
      <c r="D439" s="204"/>
      <c r="E439" s="204"/>
      <c r="F439" s="199">
        <f>SUM(F433:F438)</f>
        <v>6</v>
      </c>
      <c r="G439" s="246" t="s">
        <v>117</v>
      </c>
      <c r="H439" s="348">
        <v>0</v>
      </c>
      <c r="I439" s="201">
        <f>F439*ROUND(H439,2)</f>
        <v>0</v>
      </c>
      <c r="J439" s="238"/>
      <c r="K439" s="201"/>
      <c r="L439" s="201"/>
      <c r="M439" s="201"/>
      <c r="N439" s="201"/>
      <c r="O439" s="201"/>
      <c r="P439" s="201"/>
      <c r="Q439" s="201"/>
    </row>
    <row r="440" spans="1:255" s="206" customFormat="1" ht="15">
      <c r="A440" s="149"/>
      <c r="B440" s="150"/>
      <c r="C440" s="17"/>
      <c r="D440" s="168"/>
      <c r="E440" s="17"/>
      <c r="F440" s="28"/>
      <c r="G440" s="28"/>
      <c r="H440" s="6"/>
      <c r="I440" s="169"/>
      <c r="J440" s="319"/>
      <c r="K440" s="313"/>
      <c r="L440" s="313"/>
      <c r="M440" s="313"/>
      <c r="N440" s="313"/>
      <c r="O440" s="313"/>
      <c r="P440" s="313"/>
      <c r="Q440" s="313"/>
      <c r="R440" s="17"/>
      <c r="S440" s="17"/>
      <c r="T440" s="17"/>
      <c r="U440" s="17"/>
      <c r="V440" s="17"/>
      <c r="W440" s="17"/>
      <c r="X440" s="17"/>
      <c r="Y440" s="17"/>
      <c r="Z440" s="17"/>
      <c r="AA440" s="17"/>
      <c r="AB440" s="17"/>
      <c r="AC440" s="17"/>
      <c r="AD440" s="17"/>
      <c r="AE440" s="17"/>
      <c r="AF440" s="17"/>
      <c r="AG440" s="17"/>
      <c r="AH440" s="17"/>
      <c r="AI440" s="17"/>
      <c r="AJ440" s="17"/>
      <c r="AK440" s="17"/>
      <c r="AL440" s="17"/>
      <c r="AM440" s="17"/>
      <c r="AN440" s="17"/>
      <c r="AO440" s="17"/>
      <c r="AP440" s="17"/>
      <c r="AQ440" s="17"/>
      <c r="AR440" s="17"/>
      <c r="AS440" s="17"/>
      <c r="AT440" s="17"/>
      <c r="AU440" s="17"/>
      <c r="AV440" s="17"/>
      <c r="AW440" s="17"/>
      <c r="AX440" s="17"/>
      <c r="AY440" s="17"/>
      <c r="AZ440" s="17"/>
      <c r="BA440" s="17"/>
      <c r="BB440" s="17"/>
      <c r="BC440" s="17"/>
      <c r="BD440" s="17"/>
      <c r="BE440" s="17"/>
      <c r="BF440" s="17"/>
      <c r="BG440" s="17"/>
      <c r="BH440" s="17"/>
      <c r="BI440" s="17"/>
      <c r="BJ440" s="17"/>
      <c r="BK440" s="17"/>
      <c r="BL440" s="17"/>
      <c r="BM440" s="17"/>
      <c r="BN440" s="17"/>
      <c r="BO440" s="17"/>
      <c r="BP440" s="17"/>
      <c r="BQ440" s="17"/>
      <c r="BR440" s="17"/>
      <c r="BS440" s="17"/>
      <c r="BT440" s="17"/>
      <c r="BU440" s="17"/>
      <c r="BV440" s="17"/>
      <c r="BW440" s="17"/>
      <c r="BX440" s="17"/>
      <c r="BY440" s="17"/>
      <c r="BZ440" s="17"/>
      <c r="CA440" s="17"/>
      <c r="CB440" s="17"/>
      <c r="CC440" s="17"/>
      <c r="CD440" s="17"/>
      <c r="CE440" s="17"/>
      <c r="CF440" s="17"/>
      <c r="CG440" s="17"/>
      <c r="CH440" s="17"/>
      <c r="CI440" s="17"/>
      <c r="CJ440" s="17"/>
      <c r="CK440" s="17"/>
      <c r="CL440" s="17"/>
      <c r="CM440" s="17"/>
      <c r="CN440" s="17"/>
      <c r="CO440" s="17"/>
      <c r="CP440" s="17"/>
      <c r="CQ440" s="17"/>
      <c r="CR440" s="17"/>
      <c r="CS440" s="17"/>
      <c r="CT440" s="17"/>
      <c r="CU440" s="17"/>
      <c r="CV440" s="17"/>
      <c r="CW440" s="17"/>
      <c r="CX440" s="17"/>
      <c r="CY440" s="17"/>
      <c r="CZ440" s="17"/>
      <c r="DA440" s="17"/>
      <c r="DB440" s="17"/>
      <c r="DC440" s="17"/>
      <c r="DD440" s="17"/>
      <c r="DE440" s="17"/>
      <c r="DF440" s="17"/>
      <c r="DG440" s="17"/>
      <c r="DH440" s="17"/>
      <c r="DI440" s="17"/>
      <c r="DJ440" s="17"/>
      <c r="DK440" s="17"/>
      <c r="DL440" s="17"/>
      <c r="DM440" s="17"/>
      <c r="DN440" s="17"/>
      <c r="DO440" s="17"/>
      <c r="DP440" s="17"/>
      <c r="DQ440" s="17"/>
      <c r="DR440" s="17"/>
      <c r="DS440" s="17"/>
      <c r="DT440" s="17"/>
      <c r="DU440" s="17"/>
      <c r="DV440" s="17"/>
      <c r="DW440" s="17"/>
      <c r="DX440" s="17"/>
      <c r="DY440" s="17"/>
      <c r="DZ440" s="17"/>
      <c r="EA440" s="17"/>
      <c r="EB440" s="17"/>
      <c r="EC440" s="17"/>
      <c r="ED440" s="17"/>
      <c r="EE440" s="17"/>
      <c r="EF440" s="17"/>
      <c r="EG440" s="17"/>
      <c r="EH440" s="17"/>
      <c r="EI440" s="17"/>
      <c r="EJ440" s="17"/>
      <c r="EK440" s="17"/>
      <c r="EL440" s="17"/>
      <c r="EM440" s="17"/>
      <c r="EN440" s="17"/>
      <c r="EO440" s="17"/>
      <c r="EP440" s="17"/>
      <c r="EQ440" s="17"/>
      <c r="ER440" s="17"/>
      <c r="ES440" s="17"/>
      <c r="ET440" s="17"/>
      <c r="EU440" s="17"/>
      <c r="EV440" s="17"/>
      <c r="EW440" s="17"/>
      <c r="EX440" s="17"/>
      <c r="EY440" s="17"/>
      <c r="EZ440" s="17"/>
      <c r="FA440" s="17"/>
      <c r="FB440" s="17"/>
      <c r="FC440" s="17"/>
      <c r="FD440" s="17"/>
      <c r="FE440" s="17"/>
      <c r="FF440" s="17"/>
      <c r="FG440" s="17"/>
      <c r="FH440" s="17"/>
      <c r="FI440" s="17"/>
      <c r="FJ440" s="17"/>
      <c r="FK440" s="17"/>
      <c r="FL440" s="17"/>
      <c r="FM440" s="17"/>
      <c r="FN440" s="17"/>
      <c r="FO440" s="17"/>
      <c r="FP440" s="17"/>
      <c r="FQ440" s="17"/>
      <c r="FR440" s="17"/>
      <c r="FS440" s="17"/>
      <c r="FT440" s="17"/>
      <c r="FU440" s="17"/>
      <c r="FV440" s="17"/>
      <c r="FW440" s="17"/>
      <c r="FX440" s="17"/>
      <c r="FY440" s="17"/>
      <c r="FZ440" s="17"/>
      <c r="GA440" s="17"/>
      <c r="GB440" s="17"/>
      <c r="GC440" s="17"/>
      <c r="GD440" s="17"/>
      <c r="GE440" s="17"/>
      <c r="GF440" s="17"/>
      <c r="GG440" s="17"/>
      <c r="GH440" s="17"/>
      <c r="GI440" s="17"/>
      <c r="GJ440" s="17"/>
      <c r="GK440" s="17"/>
      <c r="GL440" s="17"/>
      <c r="GM440" s="17"/>
      <c r="GN440" s="17"/>
      <c r="GO440" s="17"/>
      <c r="GP440" s="17"/>
      <c r="GQ440" s="17"/>
      <c r="GR440" s="17"/>
      <c r="GS440" s="17"/>
      <c r="GT440" s="17"/>
      <c r="GU440" s="17"/>
      <c r="GV440" s="17"/>
      <c r="GW440" s="17"/>
      <c r="GX440" s="17"/>
      <c r="GY440" s="17"/>
      <c r="GZ440" s="17"/>
      <c r="HA440" s="17"/>
      <c r="HB440" s="17"/>
      <c r="HC440" s="17"/>
      <c r="HD440" s="17"/>
      <c r="HE440" s="17"/>
      <c r="HF440" s="17"/>
      <c r="HG440" s="17"/>
      <c r="HH440" s="17"/>
      <c r="HI440" s="17"/>
      <c r="HJ440" s="17"/>
      <c r="HK440" s="17"/>
      <c r="HL440" s="17"/>
      <c r="HM440" s="17"/>
      <c r="HN440" s="17"/>
      <c r="HO440" s="17"/>
      <c r="HP440" s="17"/>
      <c r="HQ440" s="17"/>
      <c r="HR440" s="17"/>
      <c r="HS440" s="17"/>
      <c r="HT440" s="17"/>
      <c r="HU440" s="17"/>
      <c r="HV440" s="17"/>
      <c r="HW440" s="17"/>
      <c r="HX440" s="17"/>
      <c r="HY440" s="17"/>
      <c r="HZ440" s="17"/>
      <c r="IA440" s="17"/>
      <c r="IB440" s="17"/>
      <c r="IC440" s="17"/>
      <c r="ID440" s="17"/>
      <c r="IE440" s="17"/>
      <c r="IF440" s="17"/>
      <c r="IG440" s="17"/>
      <c r="IH440" s="17"/>
      <c r="II440" s="17"/>
      <c r="IJ440" s="17"/>
      <c r="IK440" s="17"/>
      <c r="IL440" s="17"/>
      <c r="IM440" s="17"/>
      <c r="IN440" s="17"/>
      <c r="IO440" s="17"/>
      <c r="IP440" s="17"/>
      <c r="IQ440" s="17"/>
      <c r="IR440" s="17"/>
      <c r="IS440" s="17"/>
      <c r="IT440" s="17"/>
      <c r="IU440" s="17"/>
    </row>
    <row r="441" spans="1:255" s="206" customFormat="1" ht="57">
      <c r="A441" s="222" t="s">
        <v>28</v>
      </c>
      <c r="B441" s="223">
        <v>11</v>
      </c>
      <c r="C441" s="206" t="s">
        <v>334</v>
      </c>
      <c r="D441" s="204" t="s">
        <v>355</v>
      </c>
      <c r="E441" s="308"/>
      <c r="F441" s="308"/>
      <c r="G441" s="308"/>
      <c r="H441" s="233"/>
      <c r="I441" s="308"/>
      <c r="J441" s="239">
        <v>14</v>
      </c>
      <c r="K441" s="309"/>
      <c r="L441" s="309"/>
      <c r="M441" s="309"/>
      <c r="N441" s="309"/>
      <c r="O441" s="309"/>
      <c r="P441" s="309"/>
      <c r="Q441" s="309"/>
      <c r="R441" s="308"/>
      <c r="S441" s="308"/>
      <c r="T441" s="308"/>
      <c r="U441" s="308"/>
      <c r="V441" s="308"/>
      <c r="W441" s="308"/>
      <c r="X441" s="308"/>
      <c r="Y441" s="308"/>
      <c r="Z441" s="308"/>
      <c r="AA441" s="308"/>
      <c r="AB441" s="308"/>
      <c r="AC441" s="308"/>
      <c r="AD441" s="308"/>
      <c r="AE441" s="308"/>
      <c r="AF441" s="308"/>
      <c r="AG441" s="308"/>
      <c r="AH441" s="308"/>
      <c r="AI441" s="308"/>
      <c r="AJ441" s="308"/>
      <c r="AK441" s="308"/>
      <c r="AL441" s="308"/>
      <c r="AM441" s="308"/>
      <c r="AN441" s="308"/>
      <c r="AO441" s="308"/>
      <c r="AP441" s="308"/>
      <c r="AQ441" s="308"/>
      <c r="AR441" s="308"/>
      <c r="AS441" s="308"/>
      <c r="AT441" s="308"/>
      <c r="AU441" s="308"/>
      <c r="AV441" s="308"/>
      <c r="AW441" s="308"/>
      <c r="AX441" s="308"/>
      <c r="AY441" s="308"/>
      <c r="AZ441" s="308"/>
      <c r="BA441" s="308"/>
      <c r="BB441" s="308"/>
      <c r="BC441" s="308"/>
      <c r="BD441" s="308"/>
      <c r="BE441" s="308"/>
      <c r="BF441" s="308"/>
      <c r="BG441" s="308"/>
      <c r="BH441" s="308"/>
      <c r="BI441" s="308"/>
      <c r="BJ441" s="308"/>
      <c r="BK441" s="308"/>
      <c r="BL441" s="308"/>
      <c r="BM441" s="308"/>
      <c r="BN441" s="308"/>
      <c r="BO441" s="308"/>
      <c r="BP441" s="308"/>
      <c r="BQ441" s="308"/>
      <c r="BR441" s="308"/>
      <c r="BS441" s="308"/>
      <c r="BT441" s="308"/>
      <c r="BU441" s="308"/>
      <c r="BV441" s="308"/>
      <c r="BW441" s="308"/>
      <c r="BX441" s="308"/>
      <c r="BY441" s="308"/>
      <c r="BZ441" s="308"/>
      <c r="CA441" s="308"/>
      <c r="CB441" s="308"/>
      <c r="CC441" s="308"/>
      <c r="CD441" s="308"/>
      <c r="CE441" s="308"/>
      <c r="CF441" s="308"/>
      <c r="CG441" s="308"/>
      <c r="CH441" s="308"/>
      <c r="CI441" s="308"/>
      <c r="CJ441" s="308"/>
      <c r="CK441" s="308"/>
      <c r="CL441" s="308"/>
      <c r="CM441" s="308"/>
      <c r="CN441" s="308"/>
      <c r="CO441" s="308"/>
      <c r="CP441" s="308"/>
      <c r="CQ441" s="308"/>
      <c r="CR441" s="308"/>
      <c r="CS441" s="308"/>
      <c r="CT441" s="308"/>
      <c r="CU441" s="308"/>
      <c r="CV441" s="308"/>
      <c r="CW441" s="308"/>
      <c r="CX441" s="308"/>
      <c r="CY441" s="308"/>
      <c r="CZ441" s="308"/>
      <c r="DA441" s="308"/>
      <c r="DB441" s="308"/>
      <c r="DC441" s="308"/>
      <c r="DD441" s="308"/>
      <c r="DE441" s="308"/>
      <c r="DF441" s="308"/>
      <c r="DG441" s="308"/>
      <c r="DH441" s="308"/>
      <c r="DI441" s="308"/>
      <c r="DJ441" s="308"/>
      <c r="DK441" s="308"/>
      <c r="DL441" s="308"/>
      <c r="DM441" s="308"/>
      <c r="DN441" s="308"/>
      <c r="DO441" s="308"/>
      <c r="DP441" s="308"/>
      <c r="DQ441" s="308"/>
      <c r="DR441" s="308"/>
      <c r="DS441" s="308"/>
      <c r="DT441" s="308"/>
      <c r="DU441" s="308"/>
      <c r="DV441" s="308"/>
      <c r="DW441" s="308"/>
      <c r="DX441" s="308"/>
      <c r="DY441" s="308"/>
      <c r="DZ441" s="308"/>
      <c r="EA441" s="308"/>
      <c r="EB441" s="308"/>
      <c r="EC441" s="308"/>
      <c r="ED441" s="308"/>
      <c r="EE441" s="308"/>
      <c r="EF441" s="308"/>
      <c r="EG441" s="308"/>
      <c r="EH441" s="308"/>
      <c r="EI441" s="308"/>
      <c r="EJ441" s="308"/>
      <c r="EK441" s="308"/>
      <c r="EL441" s="308"/>
      <c r="EM441" s="308"/>
      <c r="EN441" s="308"/>
      <c r="EO441" s="308"/>
      <c r="EP441" s="308"/>
      <c r="EQ441" s="308"/>
      <c r="ER441" s="308"/>
      <c r="ES441" s="308"/>
      <c r="ET441" s="308"/>
      <c r="EU441" s="308"/>
      <c r="EV441" s="308"/>
      <c r="EW441" s="308"/>
      <c r="EX441" s="308"/>
      <c r="EY441" s="308"/>
      <c r="EZ441" s="308"/>
      <c r="FA441" s="308"/>
      <c r="FB441" s="308"/>
      <c r="FC441" s="308"/>
      <c r="FD441" s="308"/>
      <c r="FE441" s="308"/>
      <c r="FF441" s="308"/>
      <c r="FG441" s="308"/>
      <c r="FH441" s="308"/>
      <c r="FI441" s="308"/>
      <c r="FJ441" s="308"/>
      <c r="FK441" s="308"/>
      <c r="FL441" s="308"/>
      <c r="FM441" s="308"/>
      <c r="FN441" s="308"/>
      <c r="FO441" s="308"/>
      <c r="FP441" s="308"/>
      <c r="FQ441" s="308"/>
      <c r="FR441" s="308"/>
      <c r="FS441" s="308"/>
      <c r="FT441" s="308"/>
      <c r="FU441" s="308"/>
      <c r="FV441" s="308"/>
      <c r="FW441" s="308"/>
      <c r="FX441" s="308"/>
      <c r="FY441" s="308"/>
      <c r="FZ441" s="308"/>
      <c r="GA441" s="308"/>
      <c r="GB441" s="308"/>
      <c r="GC441" s="308"/>
      <c r="GD441" s="308"/>
      <c r="GE441" s="308"/>
      <c r="GF441" s="308"/>
      <c r="GG441" s="308"/>
      <c r="GH441" s="308"/>
      <c r="GI441" s="308"/>
      <c r="GJ441" s="308"/>
      <c r="GK441" s="308"/>
      <c r="GL441" s="308"/>
      <c r="GM441" s="308"/>
      <c r="GN441" s="308"/>
      <c r="GO441" s="308"/>
      <c r="GP441" s="308"/>
      <c r="GQ441" s="308"/>
      <c r="GR441" s="308"/>
      <c r="GS441" s="308"/>
      <c r="GT441" s="308"/>
      <c r="GU441" s="308"/>
      <c r="GV441" s="308"/>
      <c r="GW441" s="308"/>
      <c r="GX441" s="308"/>
      <c r="GY441" s="308"/>
      <c r="GZ441" s="308"/>
      <c r="HA441" s="308"/>
      <c r="HB441" s="308"/>
      <c r="HC441" s="308"/>
      <c r="HD441" s="308"/>
      <c r="HE441" s="308"/>
      <c r="HF441" s="308"/>
      <c r="HG441" s="308"/>
      <c r="HH441" s="308"/>
      <c r="HI441" s="308"/>
      <c r="HJ441" s="308"/>
      <c r="HK441" s="308"/>
      <c r="HL441" s="308"/>
      <c r="HM441" s="308"/>
      <c r="HN441" s="308"/>
      <c r="HO441" s="308"/>
      <c r="HP441" s="308"/>
      <c r="HQ441" s="308"/>
      <c r="HR441" s="308"/>
      <c r="HS441" s="308"/>
      <c r="HT441" s="308"/>
      <c r="HU441" s="308"/>
      <c r="HV441" s="308"/>
      <c r="HW441" s="308"/>
      <c r="HX441" s="308"/>
      <c r="HY441" s="308"/>
      <c r="HZ441" s="308"/>
      <c r="IA441" s="308"/>
      <c r="IB441" s="308"/>
      <c r="IC441" s="308"/>
      <c r="ID441" s="308"/>
      <c r="IE441" s="308"/>
      <c r="IF441" s="308"/>
      <c r="IG441" s="308"/>
      <c r="IH441" s="308"/>
      <c r="II441" s="308"/>
      <c r="IJ441" s="308"/>
      <c r="IK441" s="308"/>
      <c r="IL441" s="308"/>
      <c r="IM441" s="308"/>
      <c r="IN441" s="308"/>
      <c r="IO441" s="308"/>
      <c r="IP441" s="308"/>
      <c r="IQ441" s="308"/>
      <c r="IR441" s="308"/>
      <c r="IS441" s="308"/>
      <c r="IT441" s="308"/>
      <c r="IU441" s="308"/>
    </row>
    <row r="442" spans="1:255" s="206" customFormat="1">
      <c r="A442" s="202"/>
      <c r="B442" s="240"/>
      <c r="C442" s="240" t="s">
        <v>324</v>
      </c>
      <c r="D442" s="204"/>
      <c r="E442" s="204"/>
      <c r="F442" s="241">
        <v>1</v>
      </c>
      <c r="G442" s="246" t="s">
        <v>117</v>
      </c>
      <c r="H442" s="9"/>
      <c r="I442" s="247"/>
      <c r="J442" s="238"/>
      <c r="K442" s="27">
        <f>+IF($C442=K$1,$F442*$H448,0)</f>
        <v>0</v>
      </c>
      <c r="L442" s="27">
        <f t="shared" ref="L442:Q442" si="213">+IF($C442=L$1,$F442*$H448,0)</f>
        <v>0</v>
      </c>
      <c r="M442" s="27">
        <f t="shared" si="213"/>
        <v>0</v>
      </c>
      <c r="N442" s="27">
        <f t="shared" si="213"/>
        <v>0</v>
      </c>
      <c r="O442" s="27">
        <f t="shared" si="213"/>
        <v>0</v>
      </c>
      <c r="P442" s="27">
        <f t="shared" si="213"/>
        <v>0</v>
      </c>
      <c r="Q442" s="27">
        <f t="shared" si="213"/>
        <v>0</v>
      </c>
    </row>
    <row r="443" spans="1:255" s="206" customFormat="1">
      <c r="A443" s="202"/>
      <c r="B443" s="240"/>
      <c r="C443" s="240" t="s">
        <v>325</v>
      </c>
      <c r="D443" s="204"/>
      <c r="E443" s="204"/>
      <c r="F443" s="241">
        <v>1</v>
      </c>
      <c r="G443" s="246" t="s">
        <v>117</v>
      </c>
      <c r="H443" s="9"/>
      <c r="I443" s="201"/>
      <c r="J443" s="238"/>
      <c r="K443" s="27">
        <f>+IF($C443=K$1,$F443*$H448,0)</f>
        <v>0</v>
      </c>
      <c r="L443" s="27">
        <f t="shared" ref="L443:Q443" si="214">+IF($C443=L$1,$F443*$H448,0)</f>
        <v>0</v>
      </c>
      <c r="M443" s="27">
        <f t="shared" si="214"/>
        <v>0</v>
      </c>
      <c r="N443" s="27">
        <f t="shared" si="214"/>
        <v>0</v>
      </c>
      <c r="O443" s="27">
        <f t="shared" si="214"/>
        <v>0</v>
      </c>
      <c r="P443" s="27">
        <f t="shared" si="214"/>
        <v>0</v>
      </c>
      <c r="Q443" s="27">
        <f t="shared" si="214"/>
        <v>0</v>
      </c>
    </row>
    <row r="444" spans="1:255" s="206" customFormat="1">
      <c r="A444" s="202"/>
      <c r="B444" s="240"/>
      <c r="C444" s="240" t="s">
        <v>326</v>
      </c>
      <c r="D444" s="204"/>
      <c r="E444" s="204"/>
      <c r="F444" s="241">
        <v>1</v>
      </c>
      <c r="G444" s="246" t="s">
        <v>117</v>
      </c>
      <c r="H444" s="9"/>
      <c r="I444" s="201"/>
      <c r="J444" s="238"/>
      <c r="K444" s="27">
        <f>+IF($C444=K$1,$F444*$H448,0)</f>
        <v>0</v>
      </c>
      <c r="L444" s="27">
        <f t="shared" ref="L444:Q444" si="215">+IF($C444=L$1,$F444*$H448,0)</f>
        <v>0</v>
      </c>
      <c r="M444" s="27">
        <f t="shared" si="215"/>
        <v>0</v>
      </c>
      <c r="N444" s="27">
        <f t="shared" si="215"/>
        <v>0</v>
      </c>
      <c r="O444" s="27">
        <f t="shared" si="215"/>
        <v>0</v>
      </c>
      <c r="P444" s="27">
        <f t="shared" si="215"/>
        <v>0</v>
      </c>
      <c r="Q444" s="27">
        <f t="shared" si="215"/>
        <v>0</v>
      </c>
    </row>
    <row r="445" spans="1:255" s="308" customFormat="1">
      <c r="A445" s="202"/>
      <c r="B445" s="240"/>
      <c r="C445" s="240" t="s">
        <v>327</v>
      </c>
      <c r="D445" s="204"/>
      <c r="E445" s="204"/>
      <c r="F445" s="241">
        <v>1</v>
      </c>
      <c r="G445" s="246" t="s">
        <v>117</v>
      </c>
      <c r="H445" s="9"/>
      <c r="I445" s="201"/>
      <c r="J445" s="238"/>
      <c r="K445" s="27">
        <f>+IF($C445=K$1,$F445*$H448,0)</f>
        <v>0</v>
      </c>
      <c r="L445" s="27">
        <f t="shared" ref="L445:Q445" si="216">+IF($C445=L$1,$F445*$H448,0)</f>
        <v>0</v>
      </c>
      <c r="M445" s="27">
        <f t="shared" si="216"/>
        <v>0</v>
      </c>
      <c r="N445" s="27">
        <f t="shared" si="216"/>
        <v>0</v>
      </c>
      <c r="O445" s="27">
        <f t="shared" si="216"/>
        <v>0</v>
      </c>
      <c r="P445" s="27">
        <f t="shared" si="216"/>
        <v>0</v>
      </c>
      <c r="Q445" s="27">
        <f t="shared" si="216"/>
        <v>0</v>
      </c>
      <c r="R445" s="206"/>
      <c r="S445" s="206"/>
      <c r="T445" s="206"/>
      <c r="U445" s="206"/>
      <c r="V445" s="206"/>
      <c r="W445" s="206"/>
      <c r="X445" s="206"/>
      <c r="Y445" s="206"/>
      <c r="Z445" s="206"/>
      <c r="AA445" s="206"/>
      <c r="AB445" s="206"/>
      <c r="AC445" s="206"/>
      <c r="AD445" s="206"/>
      <c r="AE445" s="206"/>
      <c r="AF445" s="206"/>
      <c r="AG445" s="206"/>
      <c r="AH445" s="206"/>
      <c r="AI445" s="206"/>
      <c r="AJ445" s="206"/>
      <c r="AK445" s="206"/>
      <c r="AL445" s="206"/>
      <c r="AM445" s="206"/>
      <c r="AN445" s="206"/>
      <c r="AO445" s="206"/>
      <c r="AP445" s="206"/>
      <c r="AQ445" s="206"/>
      <c r="AR445" s="206"/>
      <c r="AS445" s="206"/>
      <c r="AT445" s="206"/>
      <c r="AU445" s="206"/>
      <c r="AV445" s="206"/>
      <c r="AW445" s="206"/>
      <c r="AX445" s="206"/>
      <c r="AY445" s="206"/>
      <c r="AZ445" s="206"/>
      <c r="BA445" s="206"/>
      <c r="BB445" s="206"/>
      <c r="BC445" s="206"/>
      <c r="BD445" s="206"/>
      <c r="BE445" s="206"/>
      <c r="BF445" s="206"/>
      <c r="BG445" s="206"/>
      <c r="BH445" s="206"/>
      <c r="BI445" s="206"/>
      <c r="BJ445" s="206"/>
      <c r="BK445" s="206"/>
      <c r="BL445" s="206"/>
      <c r="BM445" s="206"/>
      <c r="BN445" s="206"/>
      <c r="BO445" s="206"/>
      <c r="BP445" s="206"/>
      <c r="BQ445" s="206"/>
      <c r="BR445" s="206"/>
      <c r="BS445" s="206"/>
      <c r="BT445" s="206"/>
      <c r="BU445" s="206"/>
      <c r="BV445" s="206"/>
      <c r="BW445" s="206"/>
      <c r="BX445" s="206"/>
      <c r="BY445" s="206"/>
      <c r="BZ445" s="206"/>
      <c r="CA445" s="206"/>
      <c r="CB445" s="206"/>
      <c r="CC445" s="206"/>
      <c r="CD445" s="206"/>
      <c r="CE445" s="206"/>
      <c r="CF445" s="206"/>
      <c r="CG445" s="206"/>
      <c r="CH445" s="206"/>
      <c r="CI445" s="206"/>
      <c r="CJ445" s="206"/>
      <c r="CK445" s="206"/>
      <c r="CL445" s="206"/>
      <c r="CM445" s="206"/>
      <c r="CN445" s="206"/>
      <c r="CO445" s="206"/>
      <c r="CP445" s="206"/>
      <c r="CQ445" s="206"/>
      <c r="CR445" s="206"/>
      <c r="CS445" s="206"/>
      <c r="CT445" s="206"/>
      <c r="CU445" s="206"/>
      <c r="CV445" s="206"/>
      <c r="CW445" s="206"/>
      <c r="CX445" s="206"/>
      <c r="CY445" s="206"/>
      <c r="CZ445" s="206"/>
      <c r="DA445" s="206"/>
      <c r="DB445" s="206"/>
      <c r="DC445" s="206"/>
      <c r="DD445" s="206"/>
      <c r="DE445" s="206"/>
      <c r="DF445" s="206"/>
      <c r="DG445" s="206"/>
      <c r="DH445" s="206"/>
      <c r="DI445" s="206"/>
      <c r="DJ445" s="206"/>
      <c r="DK445" s="206"/>
      <c r="DL445" s="206"/>
      <c r="DM445" s="206"/>
      <c r="DN445" s="206"/>
      <c r="DO445" s="206"/>
      <c r="DP445" s="206"/>
      <c r="DQ445" s="206"/>
      <c r="DR445" s="206"/>
      <c r="DS445" s="206"/>
      <c r="DT445" s="206"/>
      <c r="DU445" s="206"/>
      <c r="DV445" s="206"/>
      <c r="DW445" s="206"/>
      <c r="DX445" s="206"/>
      <c r="DY445" s="206"/>
      <c r="DZ445" s="206"/>
      <c r="EA445" s="206"/>
      <c r="EB445" s="206"/>
      <c r="EC445" s="206"/>
      <c r="ED445" s="206"/>
      <c r="EE445" s="206"/>
      <c r="EF445" s="206"/>
      <c r="EG445" s="206"/>
      <c r="EH445" s="206"/>
      <c r="EI445" s="206"/>
      <c r="EJ445" s="206"/>
      <c r="EK445" s="206"/>
      <c r="EL445" s="206"/>
      <c r="EM445" s="206"/>
      <c r="EN445" s="206"/>
      <c r="EO445" s="206"/>
      <c r="EP445" s="206"/>
      <c r="EQ445" s="206"/>
      <c r="ER445" s="206"/>
      <c r="ES445" s="206"/>
      <c r="ET445" s="206"/>
      <c r="EU445" s="206"/>
      <c r="EV445" s="206"/>
      <c r="EW445" s="206"/>
      <c r="EX445" s="206"/>
      <c r="EY445" s="206"/>
      <c r="EZ445" s="206"/>
      <c r="FA445" s="206"/>
      <c r="FB445" s="206"/>
      <c r="FC445" s="206"/>
      <c r="FD445" s="206"/>
      <c r="FE445" s="206"/>
      <c r="FF445" s="206"/>
      <c r="FG445" s="206"/>
      <c r="FH445" s="206"/>
      <c r="FI445" s="206"/>
      <c r="FJ445" s="206"/>
      <c r="FK445" s="206"/>
      <c r="FL445" s="206"/>
      <c r="FM445" s="206"/>
      <c r="FN445" s="206"/>
      <c r="FO445" s="206"/>
      <c r="FP445" s="206"/>
      <c r="FQ445" s="206"/>
      <c r="FR445" s="206"/>
      <c r="FS445" s="206"/>
      <c r="FT445" s="206"/>
      <c r="FU445" s="206"/>
      <c r="FV445" s="206"/>
      <c r="FW445" s="206"/>
      <c r="FX445" s="206"/>
      <c r="FY445" s="206"/>
      <c r="FZ445" s="206"/>
      <c r="GA445" s="206"/>
      <c r="GB445" s="206"/>
      <c r="GC445" s="206"/>
      <c r="GD445" s="206"/>
      <c r="GE445" s="206"/>
      <c r="GF445" s="206"/>
      <c r="GG445" s="206"/>
      <c r="GH445" s="206"/>
      <c r="GI445" s="206"/>
      <c r="GJ445" s="206"/>
      <c r="GK445" s="206"/>
      <c r="GL445" s="206"/>
      <c r="GM445" s="206"/>
      <c r="GN445" s="206"/>
      <c r="GO445" s="206"/>
      <c r="GP445" s="206"/>
      <c r="GQ445" s="206"/>
      <c r="GR445" s="206"/>
      <c r="GS445" s="206"/>
      <c r="GT445" s="206"/>
      <c r="GU445" s="206"/>
      <c r="GV445" s="206"/>
      <c r="GW445" s="206"/>
      <c r="GX445" s="206"/>
      <c r="GY445" s="206"/>
      <c r="GZ445" s="206"/>
      <c r="HA445" s="206"/>
      <c r="HB445" s="206"/>
      <c r="HC445" s="206"/>
      <c r="HD445" s="206"/>
      <c r="HE445" s="206"/>
      <c r="HF445" s="206"/>
      <c r="HG445" s="206"/>
      <c r="HH445" s="206"/>
      <c r="HI445" s="206"/>
      <c r="HJ445" s="206"/>
      <c r="HK445" s="206"/>
      <c r="HL445" s="206"/>
      <c r="HM445" s="206"/>
      <c r="HN445" s="206"/>
      <c r="HO445" s="206"/>
      <c r="HP445" s="206"/>
      <c r="HQ445" s="206"/>
      <c r="HR445" s="206"/>
      <c r="HS445" s="206"/>
      <c r="HT445" s="206"/>
      <c r="HU445" s="206"/>
      <c r="HV445" s="206"/>
      <c r="HW445" s="206"/>
      <c r="HX445" s="206"/>
      <c r="HY445" s="206"/>
      <c r="HZ445" s="206"/>
      <c r="IA445" s="206"/>
      <c r="IB445" s="206"/>
      <c r="IC445" s="206"/>
      <c r="ID445" s="206"/>
      <c r="IE445" s="206"/>
      <c r="IF445" s="206"/>
      <c r="IG445" s="206"/>
      <c r="IH445" s="206"/>
      <c r="II445" s="206"/>
      <c r="IJ445" s="206"/>
      <c r="IK445" s="206"/>
      <c r="IL445" s="206"/>
      <c r="IM445" s="206"/>
      <c r="IN445" s="206"/>
      <c r="IO445" s="206"/>
      <c r="IP445" s="206"/>
      <c r="IQ445" s="206"/>
      <c r="IR445" s="206"/>
      <c r="IS445" s="206"/>
      <c r="IT445" s="206"/>
      <c r="IU445" s="206"/>
    </row>
    <row r="446" spans="1:255" s="308" customFormat="1">
      <c r="A446" s="202"/>
      <c r="B446" s="240"/>
      <c r="C446" s="240" t="s">
        <v>328</v>
      </c>
      <c r="D446" s="204"/>
      <c r="E446" s="204"/>
      <c r="F446" s="241">
        <v>1</v>
      </c>
      <c r="G446" s="246" t="s">
        <v>117</v>
      </c>
      <c r="H446" s="9"/>
      <c r="I446" s="201"/>
      <c r="J446" s="238"/>
      <c r="K446" s="27">
        <f>+IF($C446=K$1,$F446*$H448,0)</f>
        <v>0</v>
      </c>
      <c r="L446" s="27">
        <f t="shared" ref="L446:Q446" si="217">+IF($C446=L$1,$F446*$H448,0)</f>
        <v>0</v>
      </c>
      <c r="M446" s="27">
        <f t="shared" si="217"/>
        <v>0</v>
      </c>
      <c r="N446" s="27">
        <f t="shared" si="217"/>
        <v>0</v>
      </c>
      <c r="O446" s="27">
        <f t="shared" si="217"/>
        <v>0</v>
      </c>
      <c r="P446" s="27">
        <f t="shared" si="217"/>
        <v>0</v>
      </c>
      <c r="Q446" s="27">
        <f t="shared" si="217"/>
        <v>0</v>
      </c>
      <c r="R446" s="206"/>
      <c r="S446" s="206"/>
      <c r="T446" s="206"/>
      <c r="U446" s="206"/>
      <c r="V446" s="206"/>
      <c r="W446" s="206"/>
      <c r="X446" s="206"/>
      <c r="Y446" s="206"/>
      <c r="Z446" s="206"/>
      <c r="AA446" s="206"/>
      <c r="AB446" s="206"/>
      <c r="AC446" s="206"/>
      <c r="AD446" s="206"/>
      <c r="AE446" s="206"/>
      <c r="AF446" s="206"/>
      <c r="AG446" s="206"/>
      <c r="AH446" s="206"/>
      <c r="AI446" s="206"/>
      <c r="AJ446" s="206"/>
      <c r="AK446" s="206"/>
      <c r="AL446" s="206"/>
      <c r="AM446" s="206"/>
      <c r="AN446" s="206"/>
      <c r="AO446" s="206"/>
      <c r="AP446" s="206"/>
      <c r="AQ446" s="206"/>
      <c r="AR446" s="206"/>
      <c r="AS446" s="206"/>
      <c r="AT446" s="206"/>
      <c r="AU446" s="206"/>
      <c r="AV446" s="206"/>
      <c r="AW446" s="206"/>
      <c r="AX446" s="206"/>
      <c r="AY446" s="206"/>
      <c r="AZ446" s="206"/>
      <c r="BA446" s="206"/>
      <c r="BB446" s="206"/>
      <c r="BC446" s="206"/>
      <c r="BD446" s="206"/>
      <c r="BE446" s="206"/>
      <c r="BF446" s="206"/>
      <c r="BG446" s="206"/>
      <c r="BH446" s="206"/>
      <c r="BI446" s="206"/>
      <c r="BJ446" s="206"/>
      <c r="BK446" s="206"/>
      <c r="BL446" s="206"/>
      <c r="BM446" s="206"/>
      <c r="BN446" s="206"/>
      <c r="BO446" s="206"/>
      <c r="BP446" s="206"/>
      <c r="BQ446" s="206"/>
      <c r="BR446" s="206"/>
      <c r="BS446" s="206"/>
      <c r="BT446" s="206"/>
      <c r="BU446" s="206"/>
      <c r="BV446" s="206"/>
      <c r="BW446" s="206"/>
      <c r="BX446" s="206"/>
      <c r="BY446" s="206"/>
      <c r="BZ446" s="206"/>
      <c r="CA446" s="206"/>
      <c r="CB446" s="206"/>
      <c r="CC446" s="206"/>
      <c r="CD446" s="206"/>
      <c r="CE446" s="206"/>
      <c r="CF446" s="206"/>
      <c r="CG446" s="206"/>
      <c r="CH446" s="206"/>
      <c r="CI446" s="206"/>
      <c r="CJ446" s="206"/>
      <c r="CK446" s="206"/>
      <c r="CL446" s="206"/>
      <c r="CM446" s="206"/>
      <c r="CN446" s="206"/>
      <c r="CO446" s="206"/>
      <c r="CP446" s="206"/>
      <c r="CQ446" s="206"/>
      <c r="CR446" s="206"/>
      <c r="CS446" s="206"/>
      <c r="CT446" s="206"/>
      <c r="CU446" s="206"/>
      <c r="CV446" s="206"/>
      <c r="CW446" s="206"/>
      <c r="CX446" s="206"/>
      <c r="CY446" s="206"/>
      <c r="CZ446" s="206"/>
      <c r="DA446" s="206"/>
      <c r="DB446" s="206"/>
      <c r="DC446" s="206"/>
      <c r="DD446" s="206"/>
      <c r="DE446" s="206"/>
      <c r="DF446" s="206"/>
      <c r="DG446" s="206"/>
      <c r="DH446" s="206"/>
      <c r="DI446" s="206"/>
      <c r="DJ446" s="206"/>
      <c r="DK446" s="206"/>
      <c r="DL446" s="206"/>
      <c r="DM446" s="206"/>
      <c r="DN446" s="206"/>
      <c r="DO446" s="206"/>
      <c r="DP446" s="206"/>
      <c r="DQ446" s="206"/>
      <c r="DR446" s="206"/>
      <c r="DS446" s="206"/>
      <c r="DT446" s="206"/>
      <c r="DU446" s="206"/>
      <c r="DV446" s="206"/>
      <c r="DW446" s="206"/>
      <c r="DX446" s="206"/>
      <c r="DY446" s="206"/>
      <c r="DZ446" s="206"/>
      <c r="EA446" s="206"/>
      <c r="EB446" s="206"/>
      <c r="EC446" s="206"/>
      <c r="ED446" s="206"/>
      <c r="EE446" s="206"/>
      <c r="EF446" s="206"/>
      <c r="EG446" s="206"/>
      <c r="EH446" s="206"/>
      <c r="EI446" s="206"/>
      <c r="EJ446" s="206"/>
      <c r="EK446" s="206"/>
      <c r="EL446" s="206"/>
      <c r="EM446" s="206"/>
      <c r="EN446" s="206"/>
      <c r="EO446" s="206"/>
      <c r="EP446" s="206"/>
      <c r="EQ446" s="206"/>
      <c r="ER446" s="206"/>
      <c r="ES446" s="206"/>
      <c r="ET446" s="206"/>
      <c r="EU446" s="206"/>
      <c r="EV446" s="206"/>
      <c r="EW446" s="206"/>
      <c r="EX446" s="206"/>
      <c r="EY446" s="206"/>
      <c r="EZ446" s="206"/>
      <c r="FA446" s="206"/>
      <c r="FB446" s="206"/>
      <c r="FC446" s="206"/>
      <c r="FD446" s="206"/>
      <c r="FE446" s="206"/>
      <c r="FF446" s="206"/>
      <c r="FG446" s="206"/>
      <c r="FH446" s="206"/>
      <c r="FI446" s="206"/>
      <c r="FJ446" s="206"/>
      <c r="FK446" s="206"/>
      <c r="FL446" s="206"/>
      <c r="FM446" s="206"/>
      <c r="FN446" s="206"/>
      <c r="FO446" s="206"/>
      <c r="FP446" s="206"/>
      <c r="FQ446" s="206"/>
      <c r="FR446" s="206"/>
      <c r="FS446" s="206"/>
      <c r="FT446" s="206"/>
      <c r="FU446" s="206"/>
      <c r="FV446" s="206"/>
      <c r="FW446" s="206"/>
      <c r="FX446" s="206"/>
      <c r="FY446" s="206"/>
      <c r="FZ446" s="206"/>
      <c r="GA446" s="206"/>
      <c r="GB446" s="206"/>
      <c r="GC446" s="206"/>
      <c r="GD446" s="206"/>
      <c r="GE446" s="206"/>
      <c r="GF446" s="206"/>
      <c r="GG446" s="206"/>
      <c r="GH446" s="206"/>
      <c r="GI446" s="206"/>
      <c r="GJ446" s="206"/>
      <c r="GK446" s="206"/>
      <c r="GL446" s="206"/>
      <c r="GM446" s="206"/>
      <c r="GN446" s="206"/>
      <c r="GO446" s="206"/>
      <c r="GP446" s="206"/>
      <c r="GQ446" s="206"/>
      <c r="GR446" s="206"/>
      <c r="GS446" s="206"/>
      <c r="GT446" s="206"/>
      <c r="GU446" s="206"/>
      <c r="GV446" s="206"/>
      <c r="GW446" s="206"/>
      <c r="GX446" s="206"/>
      <c r="GY446" s="206"/>
      <c r="GZ446" s="206"/>
      <c r="HA446" s="206"/>
      <c r="HB446" s="206"/>
      <c r="HC446" s="206"/>
      <c r="HD446" s="206"/>
      <c r="HE446" s="206"/>
      <c r="HF446" s="206"/>
      <c r="HG446" s="206"/>
      <c r="HH446" s="206"/>
      <c r="HI446" s="206"/>
      <c r="HJ446" s="206"/>
      <c r="HK446" s="206"/>
      <c r="HL446" s="206"/>
      <c r="HM446" s="206"/>
      <c r="HN446" s="206"/>
      <c r="HO446" s="206"/>
      <c r="HP446" s="206"/>
      <c r="HQ446" s="206"/>
      <c r="HR446" s="206"/>
      <c r="HS446" s="206"/>
      <c r="HT446" s="206"/>
      <c r="HU446" s="206"/>
      <c r="HV446" s="206"/>
      <c r="HW446" s="206"/>
      <c r="HX446" s="206"/>
      <c r="HY446" s="206"/>
      <c r="HZ446" s="206"/>
      <c r="IA446" s="206"/>
      <c r="IB446" s="206"/>
      <c r="IC446" s="206"/>
      <c r="ID446" s="206"/>
      <c r="IE446" s="206"/>
      <c r="IF446" s="206"/>
      <c r="IG446" s="206"/>
      <c r="IH446" s="206"/>
      <c r="II446" s="206"/>
      <c r="IJ446" s="206"/>
      <c r="IK446" s="206"/>
      <c r="IL446" s="206"/>
      <c r="IM446" s="206"/>
      <c r="IN446" s="206"/>
      <c r="IO446" s="206"/>
      <c r="IP446" s="206"/>
      <c r="IQ446" s="206"/>
      <c r="IR446" s="206"/>
      <c r="IS446" s="206"/>
      <c r="IT446" s="206"/>
      <c r="IU446" s="206"/>
    </row>
    <row r="447" spans="1:255" s="206" customFormat="1">
      <c r="A447" s="202"/>
      <c r="B447" s="240"/>
      <c r="C447" s="240" t="s">
        <v>329</v>
      </c>
      <c r="D447" s="204"/>
      <c r="E447" s="204"/>
      <c r="F447" s="242">
        <v>1</v>
      </c>
      <c r="G447" s="248" t="s">
        <v>117</v>
      </c>
      <c r="H447" s="9"/>
      <c r="I447" s="201"/>
      <c r="J447" s="238"/>
      <c r="K447" s="27">
        <f>+IF($C447=K$1,$F447*$H448,0)</f>
        <v>0</v>
      </c>
      <c r="L447" s="27">
        <f t="shared" ref="L447:Q447" si="218">+IF($C447=L$1,$F447*$H448,0)</f>
        <v>0</v>
      </c>
      <c r="M447" s="27">
        <f t="shared" si="218"/>
        <v>0</v>
      </c>
      <c r="N447" s="27">
        <f t="shared" si="218"/>
        <v>0</v>
      </c>
      <c r="O447" s="27">
        <f t="shared" si="218"/>
        <v>0</v>
      </c>
      <c r="P447" s="27">
        <f t="shared" si="218"/>
        <v>0</v>
      </c>
      <c r="Q447" s="27">
        <f t="shared" si="218"/>
        <v>0</v>
      </c>
    </row>
    <row r="448" spans="1:255" s="206" customFormat="1">
      <c r="A448" s="202"/>
      <c r="B448" s="240"/>
      <c r="C448" s="240"/>
      <c r="D448" s="204"/>
      <c r="E448" s="204"/>
      <c r="F448" s="199">
        <f>SUM(F442:F447)</f>
        <v>6</v>
      </c>
      <c r="G448" s="246" t="s">
        <v>117</v>
      </c>
      <c r="H448" s="348">
        <v>0</v>
      </c>
      <c r="I448" s="201">
        <f>F448*ROUND(H448,2)</f>
        <v>0</v>
      </c>
      <c r="J448" s="238"/>
      <c r="K448" s="201"/>
      <c r="L448" s="201"/>
      <c r="M448" s="201"/>
      <c r="N448" s="201"/>
      <c r="O448" s="201"/>
      <c r="P448" s="201"/>
      <c r="Q448" s="201"/>
    </row>
    <row r="449" spans="1:255" s="206" customFormat="1">
      <c r="A449" s="222"/>
      <c r="B449" s="223"/>
      <c r="C449" s="308"/>
      <c r="D449" s="307"/>
      <c r="E449" s="308"/>
      <c r="H449" s="249"/>
      <c r="I449" s="320"/>
      <c r="J449" s="321"/>
      <c r="K449" s="309"/>
      <c r="L449" s="309"/>
      <c r="M449" s="309"/>
      <c r="N449" s="309"/>
      <c r="O449" s="309"/>
      <c r="P449" s="309"/>
      <c r="Q449" s="309"/>
      <c r="R449" s="308"/>
      <c r="S449" s="308"/>
      <c r="T449" s="308"/>
      <c r="U449" s="308"/>
      <c r="V449" s="308"/>
      <c r="W449" s="308"/>
      <c r="X449" s="308"/>
      <c r="Y449" s="308"/>
      <c r="Z449" s="308"/>
      <c r="AA449" s="308"/>
      <c r="AB449" s="308"/>
      <c r="AC449" s="308"/>
      <c r="AD449" s="308"/>
      <c r="AE449" s="308"/>
      <c r="AF449" s="308"/>
      <c r="AG449" s="308"/>
      <c r="AH449" s="308"/>
      <c r="AI449" s="308"/>
      <c r="AJ449" s="308"/>
      <c r="AK449" s="308"/>
      <c r="AL449" s="308"/>
      <c r="AM449" s="308"/>
      <c r="AN449" s="308"/>
      <c r="AO449" s="308"/>
      <c r="AP449" s="308"/>
      <c r="AQ449" s="308"/>
      <c r="AR449" s="308"/>
      <c r="AS449" s="308"/>
      <c r="AT449" s="308"/>
      <c r="AU449" s="308"/>
      <c r="AV449" s="308"/>
      <c r="AW449" s="308"/>
      <c r="AX449" s="308"/>
      <c r="AY449" s="308"/>
      <c r="AZ449" s="308"/>
      <c r="BA449" s="308"/>
      <c r="BB449" s="308"/>
      <c r="BC449" s="308"/>
      <c r="BD449" s="308"/>
      <c r="BE449" s="308"/>
      <c r="BF449" s="308"/>
      <c r="BG449" s="308"/>
      <c r="BH449" s="308"/>
      <c r="BI449" s="308"/>
      <c r="BJ449" s="308"/>
      <c r="BK449" s="308"/>
      <c r="BL449" s="308"/>
      <c r="BM449" s="308"/>
      <c r="BN449" s="308"/>
      <c r="BO449" s="308"/>
      <c r="BP449" s="308"/>
      <c r="BQ449" s="308"/>
      <c r="BR449" s="308"/>
      <c r="BS449" s="308"/>
      <c r="BT449" s="308"/>
      <c r="BU449" s="308"/>
      <c r="BV449" s="308"/>
      <c r="BW449" s="308"/>
      <c r="BX449" s="308"/>
      <c r="BY449" s="308"/>
      <c r="BZ449" s="308"/>
      <c r="CA449" s="308"/>
      <c r="CB449" s="308"/>
      <c r="CC449" s="308"/>
      <c r="CD449" s="308"/>
      <c r="CE449" s="308"/>
      <c r="CF449" s="308"/>
      <c r="CG449" s="308"/>
      <c r="CH449" s="308"/>
      <c r="CI449" s="308"/>
      <c r="CJ449" s="308"/>
      <c r="CK449" s="308"/>
      <c r="CL449" s="308"/>
      <c r="CM449" s="308"/>
      <c r="CN449" s="308"/>
      <c r="CO449" s="308"/>
      <c r="CP449" s="308"/>
      <c r="CQ449" s="308"/>
      <c r="CR449" s="308"/>
      <c r="CS449" s="308"/>
      <c r="CT449" s="308"/>
      <c r="CU449" s="308"/>
      <c r="CV449" s="308"/>
      <c r="CW449" s="308"/>
      <c r="CX449" s="308"/>
      <c r="CY449" s="308"/>
      <c r="CZ449" s="308"/>
      <c r="DA449" s="308"/>
      <c r="DB449" s="308"/>
      <c r="DC449" s="308"/>
      <c r="DD449" s="308"/>
      <c r="DE449" s="308"/>
      <c r="DF449" s="308"/>
      <c r="DG449" s="308"/>
      <c r="DH449" s="308"/>
      <c r="DI449" s="308"/>
      <c r="DJ449" s="308"/>
      <c r="DK449" s="308"/>
      <c r="DL449" s="308"/>
      <c r="DM449" s="308"/>
      <c r="DN449" s="308"/>
      <c r="DO449" s="308"/>
      <c r="DP449" s="308"/>
      <c r="DQ449" s="308"/>
      <c r="DR449" s="308"/>
      <c r="DS449" s="308"/>
      <c r="DT449" s="308"/>
      <c r="DU449" s="308"/>
      <c r="DV449" s="308"/>
      <c r="DW449" s="308"/>
      <c r="DX449" s="308"/>
      <c r="DY449" s="308"/>
      <c r="DZ449" s="308"/>
      <c r="EA449" s="308"/>
      <c r="EB449" s="308"/>
      <c r="EC449" s="308"/>
      <c r="ED449" s="308"/>
      <c r="EE449" s="308"/>
      <c r="EF449" s="308"/>
      <c r="EG449" s="308"/>
      <c r="EH449" s="308"/>
      <c r="EI449" s="308"/>
      <c r="EJ449" s="308"/>
      <c r="EK449" s="308"/>
      <c r="EL449" s="308"/>
      <c r="EM449" s="308"/>
      <c r="EN449" s="308"/>
      <c r="EO449" s="308"/>
      <c r="EP449" s="308"/>
      <c r="EQ449" s="308"/>
      <c r="ER449" s="308"/>
      <c r="ES449" s="308"/>
      <c r="ET449" s="308"/>
      <c r="EU449" s="308"/>
      <c r="EV449" s="308"/>
      <c r="EW449" s="308"/>
      <c r="EX449" s="308"/>
      <c r="EY449" s="308"/>
      <c r="EZ449" s="308"/>
      <c r="FA449" s="308"/>
      <c r="FB449" s="308"/>
      <c r="FC449" s="308"/>
      <c r="FD449" s="308"/>
      <c r="FE449" s="308"/>
      <c r="FF449" s="308"/>
      <c r="FG449" s="308"/>
      <c r="FH449" s="308"/>
      <c r="FI449" s="308"/>
      <c r="FJ449" s="308"/>
      <c r="FK449" s="308"/>
      <c r="FL449" s="308"/>
      <c r="FM449" s="308"/>
      <c r="FN449" s="308"/>
      <c r="FO449" s="308"/>
      <c r="FP449" s="308"/>
      <c r="FQ449" s="308"/>
      <c r="FR449" s="308"/>
      <c r="FS449" s="308"/>
      <c r="FT449" s="308"/>
      <c r="FU449" s="308"/>
      <c r="FV449" s="308"/>
      <c r="FW449" s="308"/>
      <c r="FX449" s="308"/>
      <c r="FY449" s="308"/>
      <c r="FZ449" s="308"/>
      <c r="GA449" s="308"/>
      <c r="GB449" s="308"/>
      <c r="GC449" s="308"/>
      <c r="GD449" s="308"/>
      <c r="GE449" s="308"/>
      <c r="GF449" s="308"/>
      <c r="GG449" s="308"/>
      <c r="GH449" s="308"/>
      <c r="GI449" s="308"/>
      <c r="GJ449" s="308"/>
      <c r="GK449" s="308"/>
      <c r="GL449" s="308"/>
      <c r="GM449" s="308"/>
      <c r="GN449" s="308"/>
      <c r="GO449" s="308"/>
      <c r="GP449" s="308"/>
      <c r="GQ449" s="308"/>
      <c r="GR449" s="308"/>
      <c r="GS449" s="308"/>
      <c r="GT449" s="308"/>
      <c r="GU449" s="308"/>
      <c r="GV449" s="308"/>
      <c r="GW449" s="308"/>
      <c r="GX449" s="308"/>
      <c r="GY449" s="308"/>
      <c r="GZ449" s="308"/>
      <c r="HA449" s="308"/>
      <c r="HB449" s="308"/>
      <c r="HC449" s="308"/>
      <c r="HD449" s="308"/>
      <c r="HE449" s="308"/>
      <c r="HF449" s="308"/>
      <c r="HG449" s="308"/>
      <c r="HH449" s="308"/>
      <c r="HI449" s="308"/>
      <c r="HJ449" s="308"/>
      <c r="HK449" s="308"/>
      <c r="HL449" s="308"/>
      <c r="HM449" s="308"/>
      <c r="HN449" s="308"/>
      <c r="HO449" s="308"/>
      <c r="HP449" s="308"/>
      <c r="HQ449" s="308"/>
      <c r="HR449" s="308"/>
      <c r="HS449" s="308"/>
      <c r="HT449" s="308"/>
      <c r="HU449" s="308"/>
      <c r="HV449" s="308"/>
      <c r="HW449" s="308"/>
      <c r="HX449" s="308"/>
      <c r="HY449" s="308"/>
      <c r="HZ449" s="308"/>
      <c r="IA449" s="308"/>
      <c r="IB449" s="308"/>
      <c r="IC449" s="308"/>
      <c r="ID449" s="308"/>
      <c r="IE449" s="308"/>
      <c r="IF449" s="308"/>
      <c r="IG449" s="308"/>
      <c r="IH449" s="308"/>
      <c r="II449" s="308"/>
      <c r="IJ449" s="308"/>
      <c r="IK449" s="308"/>
      <c r="IL449" s="308"/>
      <c r="IM449" s="308"/>
      <c r="IN449" s="308"/>
      <c r="IO449" s="308"/>
      <c r="IP449" s="308"/>
      <c r="IQ449" s="308"/>
      <c r="IR449" s="308"/>
      <c r="IS449" s="308"/>
      <c r="IT449" s="308"/>
      <c r="IU449" s="308"/>
    </row>
    <row r="450" spans="1:255" s="206" customFormat="1" ht="57">
      <c r="A450" s="222" t="s">
        <v>28</v>
      </c>
      <c r="B450" s="223">
        <v>12</v>
      </c>
      <c r="C450" s="206" t="s">
        <v>334</v>
      </c>
      <c r="D450" s="204" t="s">
        <v>354</v>
      </c>
      <c r="E450" s="308"/>
      <c r="F450" s="308"/>
      <c r="G450" s="308"/>
      <c r="H450" s="233"/>
      <c r="I450" s="308"/>
      <c r="J450" s="239">
        <v>15</v>
      </c>
      <c r="K450" s="309"/>
      <c r="L450" s="309"/>
      <c r="M450" s="309"/>
      <c r="N450" s="309"/>
      <c r="O450" s="309"/>
      <c r="P450" s="309"/>
      <c r="Q450" s="309"/>
      <c r="R450" s="308"/>
      <c r="S450" s="308"/>
      <c r="T450" s="308"/>
      <c r="U450" s="308"/>
      <c r="V450" s="308"/>
      <c r="W450" s="308"/>
      <c r="X450" s="308"/>
      <c r="Y450" s="308"/>
      <c r="Z450" s="308"/>
      <c r="AA450" s="308"/>
      <c r="AB450" s="308"/>
      <c r="AC450" s="308"/>
      <c r="AD450" s="308"/>
      <c r="AE450" s="308"/>
      <c r="AF450" s="308"/>
      <c r="AG450" s="308"/>
      <c r="AH450" s="308"/>
      <c r="AI450" s="308"/>
      <c r="AJ450" s="308"/>
      <c r="AK450" s="308"/>
      <c r="AL450" s="308"/>
      <c r="AM450" s="308"/>
      <c r="AN450" s="308"/>
      <c r="AO450" s="308"/>
      <c r="AP450" s="308"/>
      <c r="AQ450" s="308"/>
      <c r="AR450" s="308"/>
      <c r="AS450" s="308"/>
      <c r="AT450" s="308"/>
      <c r="AU450" s="308"/>
      <c r="AV450" s="308"/>
      <c r="AW450" s="308"/>
      <c r="AX450" s="308"/>
      <c r="AY450" s="308"/>
      <c r="AZ450" s="308"/>
      <c r="BA450" s="308"/>
      <c r="BB450" s="308"/>
      <c r="BC450" s="308"/>
      <c r="BD450" s="308"/>
      <c r="BE450" s="308"/>
      <c r="BF450" s="308"/>
      <c r="BG450" s="308"/>
      <c r="BH450" s="308"/>
      <c r="BI450" s="308"/>
      <c r="BJ450" s="308"/>
      <c r="BK450" s="308"/>
      <c r="BL450" s="308"/>
      <c r="BM450" s="308"/>
      <c r="BN450" s="308"/>
      <c r="BO450" s="308"/>
      <c r="BP450" s="308"/>
      <c r="BQ450" s="308"/>
      <c r="BR450" s="308"/>
      <c r="BS450" s="308"/>
      <c r="BT450" s="308"/>
      <c r="BU450" s="308"/>
      <c r="BV450" s="308"/>
      <c r="BW450" s="308"/>
      <c r="BX450" s="308"/>
      <c r="BY450" s="308"/>
      <c r="BZ450" s="308"/>
      <c r="CA450" s="308"/>
      <c r="CB450" s="308"/>
      <c r="CC450" s="308"/>
      <c r="CD450" s="308"/>
      <c r="CE450" s="308"/>
      <c r="CF450" s="308"/>
      <c r="CG450" s="308"/>
      <c r="CH450" s="308"/>
      <c r="CI450" s="308"/>
      <c r="CJ450" s="308"/>
      <c r="CK450" s="308"/>
      <c r="CL450" s="308"/>
      <c r="CM450" s="308"/>
      <c r="CN450" s="308"/>
      <c r="CO450" s="308"/>
      <c r="CP450" s="308"/>
      <c r="CQ450" s="308"/>
      <c r="CR450" s="308"/>
      <c r="CS450" s="308"/>
      <c r="CT450" s="308"/>
      <c r="CU450" s="308"/>
      <c r="CV450" s="308"/>
      <c r="CW450" s="308"/>
      <c r="CX450" s="308"/>
      <c r="CY450" s="308"/>
      <c r="CZ450" s="308"/>
      <c r="DA450" s="308"/>
      <c r="DB450" s="308"/>
      <c r="DC450" s="308"/>
      <c r="DD450" s="308"/>
      <c r="DE450" s="308"/>
      <c r="DF450" s="308"/>
      <c r="DG450" s="308"/>
      <c r="DH450" s="308"/>
      <c r="DI450" s="308"/>
      <c r="DJ450" s="308"/>
      <c r="DK450" s="308"/>
      <c r="DL450" s="308"/>
      <c r="DM450" s="308"/>
      <c r="DN450" s="308"/>
      <c r="DO450" s="308"/>
      <c r="DP450" s="308"/>
      <c r="DQ450" s="308"/>
      <c r="DR450" s="308"/>
      <c r="DS450" s="308"/>
      <c r="DT450" s="308"/>
      <c r="DU450" s="308"/>
      <c r="DV450" s="308"/>
      <c r="DW450" s="308"/>
      <c r="DX450" s="308"/>
      <c r="DY450" s="308"/>
      <c r="DZ450" s="308"/>
      <c r="EA450" s="308"/>
      <c r="EB450" s="308"/>
      <c r="EC450" s="308"/>
      <c r="ED450" s="308"/>
      <c r="EE450" s="308"/>
      <c r="EF450" s="308"/>
      <c r="EG450" s="308"/>
      <c r="EH450" s="308"/>
      <c r="EI450" s="308"/>
      <c r="EJ450" s="308"/>
      <c r="EK450" s="308"/>
      <c r="EL450" s="308"/>
      <c r="EM450" s="308"/>
      <c r="EN450" s="308"/>
      <c r="EO450" s="308"/>
      <c r="EP450" s="308"/>
      <c r="EQ450" s="308"/>
      <c r="ER450" s="308"/>
      <c r="ES450" s="308"/>
      <c r="ET450" s="308"/>
      <c r="EU450" s="308"/>
      <c r="EV450" s="308"/>
      <c r="EW450" s="308"/>
      <c r="EX450" s="308"/>
      <c r="EY450" s="308"/>
      <c r="EZ450" s="308"/>
      <c r="FA450" s="308"/>
      <c r="FB450" s="308"/>
      <c r="FC450" s="308"/>
      <c r="FD450" s="308"/>
      <c r="FE450" s="308"/>
      <c r="FF450" s="308"/>
      <c r="FG450" s="308"/>
      <c r="FH450" s="308"/>
      <c r="FI450" s="308"/>
      <c r="FJ450" s="308"/>
      <c r="FK450" s="308"/>
      <c r="FL450" s="308"/>
      <c r="FM450" s="308"/>
      <c r="FN450" s="308"/>
      <c r="FO450" s="308"/>
      <c r="FP450" s="308"/>
      <c r="FQ450" s="308"/>
      <c r="FR450" s="308"/>
      <c r="FS450" s="308"/>
      <c r="FT450" s="308"/>
      <c r="FU450" s="308"/>
      <c r="FV450" s="308"/>
      <c r="FW450" s="308"/>
      <c r="FX450" s="308"/>
      <c r="FY450" s="308"/>
      <c r="FZ450" s="308"/>
      <c r="GA450" s="308"/>
      <c r="GB450" s="308"/>
      <c r="GC450" s="308"/>
      <c r="GD450" s="308"/>
      <c r="GE450" s="308"/>
      <c r="GF450" s="308"/>
      <c r="GG450" s="308"/>
      <c r="GH450" s="308"/>
      <c r="GI450" s="308"/>
      <c r="GJ450" s="308"/>
      <c r="GK450" s="308"/>
      <c r="GL450" s="308"/>
      <c r="GM450" s="308"/>
      <c r="GN450" s="308"/>
      <c r="GO450" s="308"/>
      <c r="GP450" s="308"/>
      <c r="GQ450" s="308"/>
      <c r="GR450" s="308"/>
      <c r="GS450" s="308"/>
      <c r="GT450" s="308"/>
      <c r="GU450" s="308"/>
      <c r="GV450" s="308"/>
      <c r="GW450" s="308"/>
      <c r="GX450" s="308"/>
      <c r="GY450" s="308"/>
      <c r="GZ450" s="308"/>
      <c r="HA450" s="308"/>
      <c r="HB450" s="308"/>
      <c r="HC450" s="308"/>
      <c r="HD450" s="308"/>
      <c r="HE450" s="308"/>
      <c r="HF450" s="308"/>
      <c r="HG450" s="308"/>
      <c r="HH450" s="308"/>
      <c r="HI450" s="308"/>
      <c r="HJ450" s="308"/>
      <c r="HK450" s="308"/>
      <c r="HL450" s="308"/>
      <c r="HM450" s="308"/>
      <c r="HN450" s="308"/>
      <c r="HO450" s="308"/>
      <c r="HP450" s="308"/>
      <c r="HQ450" s="308"/>
      <c r="HR450" s="308"/>
      <c r="HS450" s="308"/>
      <c r="HT450" s="308"/>
      <c r="HU450" s="308"/>
      <c r="HV450" s="308"/>
      <c r="HW450" s="308"/>
      <c r="HX450" s="308"/>
      <c r="HY450" s="308"/>
      <c r="HZ450" s="308"/>
      <c r="IA450" s="308"/>
      <c r="IB450" s="308"/>
      <c r="IC450" s="308"/>
      <c r="ID450" s="308"/>
      <c r="IE450" s="308"/>
      <c r="IF450" s="308"/>
      <c r="IG450" s="308"/>
      <c r="IH450" s="308"/>
      <c r="II450" s="308"/>
      <c r="IJ450" s="308"/>
      <c r="IK450" s="308"/>
      <c r="IL450" s="308"/>
      <c r="IM450" s="308"/>
      <c r="IN450" s="308"/>
      <c r="IO450" s="308"/>
      <c r="IP450" s="308"/>
      <c r="IQ450" s="308"/>
      <c r="IR450" s="308"/>
      <c r="IS450" s="308"/>
      <c r="IT450" s="308"/>
      <c r="IU450" s="308"/>
    </row>
    <row r="451" spans="1:255" s="206" customFormat="1">
      <c r="A451" s="202"/>
      <c r="B451" s="240"/>
      <c r="C451" s="240" t="s">
        <v>324</v>
      </c>
      <c r="D451" s="204"/>
      <c r="E451" s="204"/>
      <c r="F451" s="241">
        <v>1</v>
      </c>
      <c r="G451" s="246" t="s">
        <v>117</v>
      </c>
      <c r="H451" s="9"/>
      <c r="I451" s="247"/>
      <c r="J451" s="238"/>
      <c r="K451" s="27">
        <f>+IF($C451=K$1,$F451*$H457,0)</f>
        <v>0</v>
      </c>
      <c r="L451" s="27">
        <f t="shared" ref="L451:Q451" si="219">+IF($C451=L$1,$F451*$H457,0)</f>
        <v>0</v>
      </c>
      <c r="M451" s="27">
        <f t="shared" si="219"/>
        <v>0</v>
      </c>
      <c r="N451" s="27">
        <f t="shared" si="219"/>
        <v>0</v>
      </c>
      <c r="O451" s="27">
        <f t="shared" si="219"/>
        <v>0</v>
      </c>
      <c r="P451" s="27">
        <f t="shared" si="219"/>
        <v>0</v>
      </c>
      <c r="Q451" s="27">
        <f t="shared" si="219"/>
        <v>0</v>
      </c>
    </row>
    <row r="452" spans="1:255" s="206" customFormat="1">
      <c r="A452" s="202"/>
      <c r="B452" s="240"/>
      <c r="C452" s="240" t="s">
        <v>325</v>
      </c>
      <c r="D452" s="204"/>
      <c r="E452" s="204"/>
      <c r="F452" s="241">
        <v>1</v>
      </c>
      <c r="G452" s="246" t="s">
        <v>117</v>
      </c>
      <c r="H452" s="9"/>
      <c r="I452" s="201"/>
      <c r="J452" s="238"/>
      <c r="K452" s="27">
        <f>+IF($C452=K$1,$F452*$H457,0)</f>
        <v>0</v>
      </c>
      <c r="L452" s="27">
        <f t="shared" ref="L452:Q452" si="220">+IF($C452=L$1,$F452*$H457,0)</f>
        <v>0</v>
      </c>
      <c r="M452" s="27">
        <f t="shared" si="220"/>
        <v>0</v>
      </c>
      <c r="N452" s="27">
        <f t="shared" si="220"/>
        <v>0</v>
      </c>
      <c r="O452" s="27">
        <f t="shared" si="220"/>
        <v>0</v>
      </c>
      <c r="P452" s="27">
        <f t="shared" si="220"/>
        <v>0</v>
      </c>
      <c r="Q452" s="27">
        <f t="shared" si="220"/>
        <v>0</v>
      </c>
    </row>
    <row r="453" spans="1:255" s="206" customFormat="1">
      <c r="A453" s="202"/>
      <c r="B453" s="240"/>
      <c r="C453" s="240" t="s">
        <v>326</v>
      </c>
      <c r="D453" s="204"/>
      <c r="E453" s="204"/>
      <c r="F453" s="241">
        <v>1</v>
      </c>
      <c r="G453" s="246" t="s">
        <v>117</v>
      </c>
      <c r="H453" s="9"/>
      <c r="I453" s="201"/>
      <c r="J453" s="238"/>
      <c r="K453" s="27">
        <f>+IF($C453=K$1,$F453*$H457,0)</f>
        <v>0</v>
      </c>
      <c r="L453" s="27">
        <f t="shared" ref="L453:Q453" si="221">+IF($C453=L$1,$F453*$H457,0)</f>
        <v>0</v>
      </c>
      <c r="M453" s="27">
        <f t="shared" si="221"/>
        <v>0</v>
      </c>
      <c r="N453" s="27">
        <f t="shared" si="221"/>
        <v>0</v>
      </c>
      <c r="O453" s="27">
        <f t="shared" si="221"/>
        <v>0</v>
      </c>
      <c r="P453" s="27">
        <f t="shared" si="221"/>
        <v>0</v>
      </c>
      <c r="Q453" s="27">
        <f t="shared" si="221"/>
        <v>0</v>
      </c>
    </row>
    <row r="454" spans="1:255" s="308" customFormat="1">
      <c r="A454" s="202"/>
      <c r="B454" s="240"/>
      <c r="C454" s="240" t="s">
        <v>327</v>
      </c>
      <c r="D454" s="204"/>
      <c r="E454" s="204"/>
      <c r="F454" s="241">
        <v>1</v>
      </c>
      <c r="G454" s="246" t="s">
        <v>117</v>
      </c>
      <c r="H454" s="9"/>
      <c r="I454" s="201"/>
      <c r="J454" s="238"/>
      <c r="K454" s="27">
        <f>+IF($C454=K$1,$F454*$H457,0)</f>
        <v>0</v>
      </c>
      <c r="L454" s="27">
        <f t="shared" ref="L454:Q454" si="222">+IF($C454=L$1,$F454*$H457,0)</f>
        <v>0</v>
      </c>
      <c r="M454" s="27">
        <f t="shared" si="222"/>
        <v>0</v>
      </c>
      <c r="N454" s="27">
        <f t="shared" si="222"/>
        <v>0</v>
      </c>
      <c r="O454" s="27">
        <f t="shared" si="222"/>
        <v>0</v>
      </c>
      <c r="P454" s="27">
        <f t="shared" si="222"/>
        <v>0</v>
      </c>
      <c r="Q454" s="27">
        <f t="shared" si="222"/>
        <v>0</v>
      </c>
      <c r="R454" s="206"/>
      <c r="S454" s="206"/>
      <c r="T454" s="206"/>
      <c r="U454" s="206"/>
      <c r="V454" s="206"/>
      <c r="W454" s="206"/>
      <c r="X454" s="206"/>
      <c r="Y454" s="206"/>
      <c r="Z454" s="206"/>
      <c r="AA454" s="206"/>
      <c r="AB454" s="206"/>
      <c r="AC454" s="206"/>
      <c r="AD454" s="206"/>
      <c r="AE454" s="206"/>
      <c r="AF454" s="206"/>
      <c r="AG454" s="206"/>
      <c r="AH454" s="206"/>
      <c r="AI454" s="206"/>
      <c r="AJ454" s="206"/>
      <c r="AK454" s="206"/>
      <c r="AL454" s="206"/>
      <c r="AM454" s="206"/>
      <c r="AN454" s="206"/>
      <c r="AO454" s="206"/>
      <c r="AP454" s="206"/>
      <c r="AQ454" s="206"/>
      <c r="AR454" s="206"/>
      <c r="AS454" s="206"/>
      <c r="AT454" s="206"/>
      <c r="AU454" s="206"/>
      <c r="AV454" s="206"/>
      <c r="AW454" s="206"/>
      <c r="AX454" s="206"/>
      <c r="AY454" s="206"/>
      <c r="AZ454" s="206"/>
      <c r="BA454" s="206"/>
      <c r="BB454" s="206"/>
      <c r="BC454" s="206"/>
      <c r="BD454" s="206"/>
      <c r="BE454" s="206"/>
      <c r="BF454" s="206"/>
      <c r="BG454" s="206"/>
      <c r="BH454" s="206"/>
      <c r="BI454" s="206"/>
      <c r="BJ454" s="206"/>
      <c r="BK454" s="206"/>
      <c r="BL454" s="206"/>
      <c r="BM454" s="206"/>
      <c r="BN454" s="206"/>
      <c r="BO454" s="206"/>
      <c r="BP454" s="206"/>
      <c r="BQ454" s="206"/>
      <c r="BR454" s="206"/>
      <c r="BS454" s="206"/>
      <c r="BT454" s="206"/>
      <c r="BU454" s="206"/>
      <c r="BV454" s="206"/>
      <c r="BW454" s="206"/>
      <c r="BX454" s="206"/>
      <c r="BY454" s="206"/>
      <c r="BZ454" s="206"/>
      <c r="CA454" s="206"/>
      <c r="CB454" s="206"/>
      <c r="CC454" s="206"/>
      <c r="CD454" s="206"/>
      <c r="CE454" s="206"/>
      <c r="CF454" s="206"/>
      <c r="CG454" s="206"/>
      <c r="CH454" s="206"/>
      <c r="CI454" s="206"/>
      <c r="CJ454" s="206"/>
      <c r="CK454" s="206"/>
      <c r="CL454" s="206"/>
      <c r="CM454" s="206"/>
      <c r="CN454" s="206"/>
      <c r="CO454" s="206"/>
      <c r="CP454" s="206"/>
      <c r="CQ454" s="206"/>
      <c r="CR454" s="206"/>
      <c r="CS454" s="206"/>
      <c r="CT454" s="206"/>
      <c r="CU454" s="206"/>
      <c r="CV454" s="206"/>
      <c r="CW454" s="206"/>
      <c r="CX454" s="206"/>
      <c r="CY454" s="206"/>
      <c r="CZ454" s="206"/>
      <c r="DA454" s="206"/>
      <c r="DB454" s="206"/>
      <c r="DC454" s="206"/>
      <c r="DD454" s="206"/>
      <c r="DE454" s="206"/>
      <c r="DF454" s="206"/>
      <c r="DG454" s="206"/>
      <c r="DH454" s="206"/>
      <c r="DI454" s="206"/>
      <c r="DJ454" s="206"/>
      <c r="DK454" s="206"/>
      <c r="DL454" s="206"/>
      <c r="DM454" s="206"/>
      <c r="DN454" s="206"/>
      <c r="DO454" s="206"/>
      <c r="DP454" s="206"/>
      <c r="DQ454" s="206"/>
      <c r="DR454" s="206"/>
      <c r="DS454" s="206"/>
      <c r="DT454" s="206"/>
      <c r="DU454" s="206"/>
      <c r="DV454" s="206"/>
      <c r="DW454" s="206"/>
      <c r="DX454" s="206"/>
      <c r="DY454" s="206"/>
      <c r="DZ454" s="206"/>
      <c r="EA454" s="206"/>
      <c r="EB454" s="206"/>
      <c r="EC454" s="206"/>
      <c r="ED454" s="206"/>
      <c r="EE454" s="206"/>
      <c r="EF454" s="206"/>
      <c r="EG454" s="206"/>
      <c r="EH454" s="206"/>
      <c r="EI454" s="206"/>
      <c r="EJ454" s="206"/>
      <c r="EK454" s="206"/>
      <c r="EL454" s="206"/>
      <c r="EM454" s="206"/>
      <c r="EN454" s="206"/>
      <c r="EO454" s="206"/>
      <c r="EP454" s="206"/>
      <c r="EQ454" s="206"/>
      <c r="ER454" s="206"/>
      <c r="ES454" s="206"/>
      <c r="ET454" s="206"/>
      <c r="EU454" s="206"/>
      <c r="EV454" s="206"/>
      <c r="EW454" s="206"/>
      <c r="EX454" s="206"/>
      <c r="EY454" s="206"/>
      <c r="EZ454" s="206"/>
      <c r="FA454" s="206"/>
      <c r="FB454" s="206"/>
      <c r="FC454" s="206"/>
      <c r="FD454" s="206"/>
      <c r="FE454" s="206"/>
      <c r="FF454" s="206"/>
      <c r="FG454" s="206"/>
      <c r="FH454" s="206"/>
      <c r="FI454" s="206"/>
      <c r="FJ454" s="206"/>
      <c r="FK454" s="206"/>
      <c r="FL454" s="206"/>
      <c r="FM454" s="206"/>
      <c r="FN454" s="206"/>
      <c r="FO454" s="206"/>
      <c r="FP454" s="206"/>
      <c r="FQ454" s="206"/>
      <c r="FR454" s="206"/>
      <c r="FS454" s="206"/>
      <c r="FT454" s="206"/>
      <c r="FU454" s="206"/>
      <c r="FV454" s="206"/>
      <c r="FW454" s="206"/>
      <c r="FX454" s="206"/>
      <c r="FY454" s="206"/>
      <c r="FZ454" s="206"/>
      <c r="GA454" s="206"/>
      <c r="GB454" s="206"/>
      <c r="GC454" s="206"/>
      <c r="GD454" s="206"/>
      <c r="GE454" s="206"/>
      <c r="GF454" s="206"/>
      <c r="GG454" s="206"/>
      <c r="GH454" s="206"/>
      <c r="GI454" s="206"/>
      <c r="GJ454" s="206"/>
      <c r="GK454" s="206"/>
      <c r="GL454" s="206"/>
      <c r="GM454" s="206"/>
      <c r="GN454" s="206"/>
      <c r="GO454" s="206"/>
      <c r="GP454" s="206"/>
      <c r="GQ454" s="206"/>
      <c r="GR454" s="206"/>
      <c r="GS454" s="206"/>
      <c r="GT454" s="206"/>
      <c r="GU454" s="206"/>
      <c r="GV454" s="206"/>
      <c r="GW454" s="206"/>
      <c r="GX454" s="206"/>
      <c r="GY454" s="206"/>
      <c r="GZ454" s="206"/>
      <c r="HA454" s="206"/>
      <c r="HB454" s="206"/>
      <c r="HC454" s="206"/>
      <c r="HD454" s="206"/>
      <c r="HE454" s="206"/>
      <c r="HF454" s="206"/>
      <c r="HG454" s="206"/>
      <c r="HH454" s="206"/>
      <c r="HI454" s="206"/>
      <c r="HJ454" s="206"/>
      <c r="HK454" s="206"/>
      <c r="HL454" s="206"/>
      <c r="HM454" s="206"/>
      <c r="HN454" s="206"/>
      <c r="HO454" s="206"/>
      <c r="HP454" s="206"/>
      <c r="HQ454" s="206"/>
      <c r="HR454" s="206"/>
      <c r="HS454" s="206"/>
      <c r="HT454" s="206"/>
      <c r="HU454" s="206"/>
      <c r="HV454" s="206"/>
      <c r="HW454" s="206"/>
      <c r="HX454" s="206"/>
      <c r="HY454" s="206"/>
      <c r="HZ454" s="206"/>
      <c r="IA454" s="206"/>
      <c r="IB454" s="206"/>
      <c r="IC454" s="206"/>
      <c r="ID454" s="206"/>
      <c r="IE454" s="206"/>
      <c r="IF454" s="206"/>
      <c r="IG454" s="206"/>
      <c r="IH454" s="206"/>
      <c r="II454" s="206"/>
      <c r="IJ454" s="206"/>
      <c r="IK454" s="206"/>
      <c r="IL454" s="206"/>
      <c r="IM454" s="206"/>
      <c r="IN454" s="206"/>
      <c r="IO454" s="206"/>
      <c r="IP454" s="206"/>
      <c r="IQ454" s="206"/>
      <c r="IR454" s="206"/>
      <c r="IS454" s="206"/>
      <c r="IT454" s="206"/>
      <c r="IU454" s="206"/>
    </row>
    <row r="455" spans="1:255" s="308" customFormat="1" ht="17.25" customHeight="1">
      <c r="A455" s="202"/>
      <c r="B455" s="240"/>
      <c r="C455" s="240" t="s">
        <v>328</v>
      </c>
      <c r="D455" s="204"/>
      <c r="E455" s="204"/>
      <c r="F455" s="241">
        <v>1</v>
      </c>
      <c r="G455" s="246" t="s">
        <v>117</v>
      </c>
      <c r="H455" s="9"/>
      <c r="I455" s="201"/>
      <c r="J455" s="238"/>
      <c r="K455" s="27">
        <f>+IF($C455=K$1,$F455*$H457,0)</f>
        <v>0</v>
      </c>
      <c r="L455" s="27">
        <f t="shared" ref="L455:Q455" si="223">+IF($C455=L$1,$F455*$H457,0)</f>
        <v>0</v>
      </c>
      <c r="M455" s="27">
        <f t="shared" si="223"/>
        <v>0</v>
      </c>
      <c r="N455" s="27">
        <f t="shared" si="223"/>
        <v>0</v>
      </c>
      <c r="O455" s="27">
        <f t="shared" si="223"/>
        <v>0</v>
      </c>
      <c r="P455" s="27">
        <f t="shared" si="223"/>
        <v>0</v>
      </c>
      <c r="Q455" s="27">
        <f t="shared" si="223"/>
        <v>0</v>
      </c>
      <c r="R455" s="206"/>
      <c r="S455" s="206"/>
      <c r="T455" s="206"/>
      <c r="U455" s="206"/>
      <c r="V455" s="206"/>
      <c r="W455" s="206"/>
      <c r="X455" s="206"/>
      <c r="Y455" s="206"/>
      <c r="Z455" s="206"/>
      <c r="AA455" s="206"/>
      <c r="AB455" s="206"/>
      <c r="AC455" s="206"/>
      <c r="AD455" s="206"/>
      <c r="AE455" s="206"/>
      <c r="AF455" s="206"/>
      <c r="AG455" s="206"/>
      <c r="AH455" s="206"/>
      <c r="AI455" s="206"/>
      <c r="AJ455" s="206"/>
      <c r="AK455" s="206"/>
      <c r="AL455" s="206"/>
      <c r="AM455" s="206"/>
      <c r="AN455" s="206"/>
      <c r="AO455" s="206"/>
      <c r="AP455" s="206"/>
      <c r="AQ455" s="206"/>
      <c r="AR455" s="206"/>
      <c r="AS455" s="206"/>
      <c r="AT455" s="206"/>
      <c r="AU455" s="206"/>
      <c r="AV455" s="206"/>
      <c r="AW455" s="206"/>
      <c r="AX455" s="206"/>
      <c r="AY455" s="206"/>
      <c r="AZ455" s="206"/>
      <c r="BA455" s="206"/>
      <c r="BB455" s="206"/>
      <c r="BC455" s="206"/>
      <c r="BD455" s="206"/>
      <c r="BE455" s="206"/>
      <c r="BF455" s="206"/>
      <c r="BG455" s="206"/>
      <c r="BH455" s="206"/>
      <c r="BI455" s="206"/>
      <c r="BJ455" s="206"/>
      <c r="BK455" s="206"/>
      <c r="BL455" s="206"/>
      <c r="BM455" s="206"/>
      <c r="BN455" s="206"/>
      <c r="BO455" s="206"/>
      <c r="BP455" s="206"/>
      <c r="BQ455" s="206"/>
      <c r="BR455" s="206"/>
      <c r="BS455" s="206"/>
      <c r="BT455" s="206"/>
      <c r="BU455" s="206"/>
      <c r="BV455" s="206"/>
      <c r="BW455" s="206"/>
      <c r="BX455" s="206"/>
      <c r="BY455" s="206"/>
      <c r="BZ455" s="206"/>
      <c r="CA455" s="206"/>
      <c r="CB455" s="206"/>
      <c r="CC455" s="206"/>
      <c r="CD455" s="206"/>
      <c r="CE455" s="206"/>
      <c r="CF455" s="206"/>
      <c r="CG455" s="206"/>
      <c r="CH455" s="206"/>
      <c r="CI455" s="206"/>
      <c r="CJ455" s="206"/>
      <c r="CK455" s="206"/>
      <c r="CL455" s="206"/>
      <c r="CM455" s="206"/>
      <c r="CN455" s="206"/>
      <c r="CO455" s="206"/>
      <c r="CP455" s="206"/>
      <c r="CQ455" s="206"/>
      <c r="CR455" s="206"/>
      <c r="CS455" s="206"/>
      <c r="CT455" s="206"/>
      <c r="CU455" s="206"/>
      <c r="CV455" s="206"/>
      <c r="CW455" s="206"/>
      <c r="CX455" s="206"/>
      <c r="CY455" s="206"/>
      <c r="CZ455" s="206"/>
      <c r="DA455" s="206"/>
      <c r="DB455" s="206"/>
      <c r="DC455" s="206"/>
      <c r="DD455" s="206"/>
      <c r="DE455" s="206"/>
      <c r="DF455" s="206"/>
      <c r="DG455" s="206"/>
      <c r="DH455" s="206"/>
      <c r="DI455" s="206"/>
      <c r="DJ455" s="206"/>
      <c r="DK455" s="206"/>
      <c r="DL455" s="206"/>
      <c r="DM455" s="206"/>
      <c r="DN455" s="206"/>
      <c r="DO455" s="206"/>
      <c r="DP455" s="206"/>
      <c r="DQ455" s="206"/>
      <c r="DR455" s="206"/>
      <c r="DS455" s="206"/>
      <c r="DT455" s="206"/>
      <c r="DU455" s="206"/>
      <c r="DV455" s="206"/>
      <c r="DW455" s="206"/>
      <c r="DX455" s="206"/>
      <c r="DY455" s="206"/>
      <c r="DZ455" s="206"/>
      <c r="EA455" s="206"/>
      <c r="EB455" s="206"/>
      <c r="EC455" s="206"/>
      <c r="ED455" s="206"/>
      <c r="EE455" s="206"/>
      <c r="EF455" s="206"/>
      <c r="EG455" s="206"/>
      <c r="EH455" s="206"/>
      <c r="EI455" s="206"/>
      <c r="EJ455" s="206"/>
      <c r="EK455" s="206"/>
      <c r="EL455" s="206"/>
      <c r="EM455" s="206"/>
      <c r="EN455" s="206"/>
      <c r="EO455" s="206"/>
      <c r="EP455" s="206"/>
      <c r="EQ455" s="206"/>
      <c r="ER455" s="206"/>
      <c r="ES455" s="206"/>
      <c r="ET455" s="206"/>
      <c r="EU455" s="206"/>
      <c r="EV455" s="206"/>
      <c r="EW455" s="206"/>
      <c r="EX455" s="206"/>
      <c r="EY455" s="206"/>
      <c r="EZ455" s="206"/>
      <c r="FA455" s="206"/>
      <c r="FB455" s="206"/>
      <c r="FC455" s="206"/>
      <c r="FD455" s="206"/>
      <c r="FE455" s="206"/>
      <c r="FF455" s="206"/>
      <c r="FG455" s="206"/>
      <c r="FH455" s="206"/>
      <c r="FI455" s="206"/>
      <c r="FJ455" s="206"/>
      <c r="FK455" s="206"/>
      <c r="FL455" s="206"/>
      <c r="FM455" s="206"/>
      <c r="FN455" s="206"/>
      <c r="FO455" s="206"/>
      <c r="FP455" s="206"/>
      <c r="FQ455" s="206"/>
      <c r="FR455" s="206"/>
      <c r="FS455" s="206"/>
      <c r="FT455" s="206"/>
      <c r="FU455" s="206"/>
      <c r="FV455" s="206"/>
      <c r="FW455" s="206"/>
      <c r="FX455" s="206"/>
      <c r="FY455" s="206"/>
      <c r="FZ455" s="206"/>
      <c r="GA455" s="206"/>
      <c r="GB455" s="206"/>
      <c r="GC455" s="206"/>
      <c r="GD455" s="206"/>
      <c r="GE455" s="206"/>
      <c r="GF455" s="206"/>
      <c r="GG455" s="206"/>
      <c r="GH455" s="206"/>
      <c r="GI455" s="206"/>
      <c r="GJ455" s="206"/>
      <c r="GK455" s="206"/>
      <c r="GL455" s="206"/>
      <c r="GM455" s="206"/>
      <c r="GN455" s="206"/>
      <c r="GO455" s="206"/>
      <c r="GP455" s="206"/>
      <c r="GQ455" s="206"/>
      <c r="GR455" s="206"/>
      <c r="GS455" s="206"/>
      <c r="GT455" s="206"/>
      <c r="GU455" s="206"/>
      <c r="GV455" s="206"/>
      <c r="GW455" s="206"/>
      <c r="GX455" s="206"/>
      <c r="GY455" s="206"/>
      <c r="GZ455" s="206"/>
      <c r="HA455" s="206"/>
      <c r="HB455" s="206"/>
      <c r="HC455" s="206"/>
      <c r="HD455" s="206"/>
      <c r="HE455" s="206"/>
      <c r="HF455" s="206"/>
      <c r="HG455" s="206"/>
      <c r="HH455" s="206"/>
      <c r="HI455" s="206"/>
      <c r="HJ455" s="206"/>
      <c r="HK455" s="206"/>
      <c r="HL455" s="206"/>
      <c r="HM455" s="206"/>
      <c r="HN455" s="206"/>
      <c r="HO455" s="206"/>
      <c r="HP455" s="206"/>
      <c r="HQ455" s="206"/>
      <c r="HR455" s="206"/>
      <c r="HS455" s="206"/>
      <c r="HT455" s="206"/>
      <c r="HU455" s="206"/>
      <c r="HV455" s="206"/>
      <c r="HW455" s="206"/>
      <c r="HX455" s="206"/>
      <c r="HY455" s="206"/>
      <c r="HZ455" s="206"/>
      <c r="IA455" s="206"/>
      <c r="IB455" s="206"/>
      <c r="IC455" s="206"/>
      <c r="ID455" s="206"/>
      <c r="IE455" s="206"/>
      <c r="IF455" s="206"/>
      <c r="IG455" s="206"/>
      <c r="IH455" s="206"/>
      <c r="II455" s="206"/>
      <c r="IJ455" s="206"/>
      <c r="IK455" s="206"/>
      <c r="IL455" s="206"/>
      <c r="IM455" s="206"/>
      <c r="IN455" s="206"/>
      <c r="IO455" s="206"/>
      <c r="IP455" s="206"/>
      <c r="IQ455" s="206"/>
      <c r="IR455" s="206"/>
      <c r="IS455" s="206"/>
      <c r="IT455" s="206"/>
      <c r="IU455" s="206"/>
    </row>
    <row r="456" spans="1:255" s="308" customFormat="1">
      <c r="A456" s="202"/>
      <c r="B456" s="240"/>
      <c r="C456" s="240" t="s">
        <v>329</v>
      </c>
      <c r="D456" s="204"/>
      <c r="E456" s="204"/>
      <c r="F456" s="242">
        <v>1</v>
      </c>
      <c r="G456" s="248" t="s">
        <v>117</v>
      </c>
      <c r="H456" s="9"/>
      <c r="I456" s="201"/>
      <c r="J456" s="238"/>
      <c r="K456" s="27">
        <f>+IF($C456=K$1,$F456*$H457,0)</f>
        <v>0</v>
      </c>
      <c r="L456" s="27">
        <f t="shared" ref="L456:Q456" si="224">+IF($C456=L$1,$F456*$H457,0)</f>
        <v>0</v>
      </c>
      <c r="M456" s="27">
        <f t="shared" si="224"/>
        <v>0</v>
      </c>
      <c r="N456" s="27">
        <f t="shared" si="224"/>
        <v>0</v>
      </c>
      <c r="O456" s="27">
        <f t="shared" si="224"/>
        <v>0</v>
      </c>
      <c r="P456" s="27">
        <f t="shared" si="224"/>
        <v>0</v>
      </c>
      <c r="Q456" s="27">
        <f t="shared" si="224"/>
        <v>0</v>
      </c>
      <c r="R456" s="206"/>
      <c r="S456" s="206"/>
      <c r="T456" s="206"/>
      <c r="U456" s="206"/>
      <c r="V456" s="206"/>
      <c r="W456" s="206"/>
      <c r="X456" s="206"/>
      <c r="Y456" s="206"/>
      <c r="Z456" s="206"/>
      <c r="AA456" s="206"/>
      <c r="AB456" s="206"/>
      <c r="AC456" s="206"/>
      <c r="AD456" s="206"/>
      <c r="AE456" s="206"/>
      <c r="AF456" s="206"/>
      <c r="AG456" s="206"/>
      <c r="AH456" s="206"/>
      <c r="AI456" s="206"/>
      <c r="AJ456" s="206"/>
      <c r="AK456" s="206"/>
      <c r="AL456" s="206"/>
      <c r="AM456" s="206"/>
      <c r="AN456" s="206"/>
      <c r="AO456" s="206"/>
      <c r="AP456" s="206"/>
      <c r="AQ456" s="206"/>
      <c r="AR456" s="206"/>
      <c r="AS456" s="206"/>
      <c r="AT456" s="206"/>
      <c r="AU456" s="206"/>
      <c r="AV456" s="206"/>
      <c r="AW456" s="206"/>
      <c r="AX456" s="206"/>
      <c r="AY456" s="206"/>
      <c r="AZ456" s="206"/>
      <c r="BA456" s="206"/>
      <c r="BB456" s="206"/>
      <c r="BC456" s="206"/>
      <c r="BD456" s="206"/>
      <c r="BE456" s="206"/>
      <c r="BF456" s="206"/>
      <c r="BG456" s="206"/>
      <c r="BH456" s="206"/>
      <c r="BI456" s="206"/>
      <c r="BJ456" s="206"/>
      <c r="BK456" s="206"/>
      <c r="BL456" s="206"/>
      <c r="BM456" s="206"/>
      <c r="BN456" s="206"/>
      <c r="BO456" s="206"/>
      <c r="BP456" s="206"/>
      <c r="BQ456" s="206"/>
      <c r="BR456" s="206"/>
      <c r="BS456" s="206"/>
      <c r="BT456" s="206"/>
      <c r="BU456" s="206"/>
      <c r="BV456" s="206"/>
      <c r="BW456" s="206"/>
      <c r="BX456" s="206"/>
      <c r="BY456" s="206"/>
      <c r="BZ456" s="206"/>
      <c r="CA456" s="206"/>
      <c r="CB456" s="206"/>
      <c r="CC456" s="206"/>
      <c r="CD456" s="206"/>
      <c r="CE456" s="206"/>
      <c r="CF456" s="206"/>
      <c r="CG456" s="206"/>
      <c r="CH456" s="206"/>
      <c r="CI456" s="206"/>
      <c r="CJ456" s="206"/>
      <c r="CK456" s="206"/>
      <c r="CL456" s="206"/>
      <c r="CM456" s="206"/>
      <c r="CN456" s="206"/>
      <c r="CO456" s="206"/>
      <c r="CP456" s="206"/>
      <c r="CQ456" s="206"/>
      <c r="CR456" s="206"/>
      <c r="CS456" s="206"/>
      <c r="CT456" s="206"/>
      <c r="CU456" s="206"/>
      <c r="CV456" s="206"/>
      <c r="CW456" s="206"/>
      <c r="CX456" s="206"/>
      <c r="CY456" s="206"/>
      <c r="CZ456" s="206"/>
      <c r="DA456" s="206"/>
      <c r="DB456" s="206"/>
      <c r="DC456" s="206"/>
      <c r="DD456" s="206"/>
      <c r="DE456" s="206"/>
      <c r="DF456" s="206"/>
      <c r="DG456" s="206"/>
      <c r="DH456" s="206"/>
      <c r="DI456" s="206"/>
      <c r="DJ456" s="206"/>
      <c r="DK456" s="206"/>
      <c r="DL456" s="206"/>
      <c r="DM456" s="206"/>
      <c r="DN456" s="206"/>
      <c r="DO456" s="206"/>
      <c r="DP456" s="206"/>
      <c r="DQ456" s="206"/>
      <c r="DR456" s="206"/>
      <c r="DS456" s="206"/>
      <c r="DT456" s="206"/>
      <c r="DU456" s="206"/>
      <c r="DV456" s="206"/>
      <c r="DW456" s="206"/>
      <c r="DX456" s="206"/>
      <c r="DY456" s="206"/>
      <c r="DZ456" s="206"/>
      <c r="EA456" s="206"/>
      <c r="EB456" s="206"/>
      <c r="EC456" s="206"/>
      <c r="ED456" s="206"/>
      <c r="EE456" s="206"/>
      <c r="EF456" s="206"/>
      <c r="EG456" s="206"/>
      <c r="EH456" s="206"/>
      <c r="EI456" s="206"/>
      <c r="EJ456" s="206"/>
      <c r="EK456" s="206"/>
      <c r="EL456" s="206"/>
      <c r="EM456" s="206"/>
      <c r="EN456" s="206"/>
      <c r="EO456" s="206"/>
      <c r="EP456" s="206"/>
      <c r="EQ456" s="206"/>
      <c r="ER456" s="206"/>
      <c r="ES456" s="206"/>
      <c r="ET456" s="206"/>
      <c r="EU456" s="206"/>
      <c r="EV456" s="206"/>
      <c r="EW456" s="206"/>
      <c r="EX456" s="206"/>
      <c r="EY456" s="206"/>
      <c r="EZ456" s="206"/>
      <c r="FA456" s="206"/>
      <c r="FB456" s="206"/>
      <c r="FC456" s="206"/>
      <c r="FD456" s="206"/>
      <c r="FE456" s="206"/>
      <c r="FF456" s="206"/>
      <c r="FG456" s="206"/>
      <c r="FH456" s="206"/>
      <c r="FI456" s="206"/>
      <c r="FJ456" s="206"/>
      <c r="FK456" s="206"/>
      <c r="FL456" s="206"/>
      <c r="FM456" s="206"/>
      <c r="FN456" s="206"/>
      <c r="FO456" s="206"/>
      <c r="FP456" s="206"/>
      <c r="FQ456" s="206"/>
      <c r="FR456" s="206"/>
      <c r="FS456" s="206"/>
      <c r="FT456" s="206"/>
      <c r="FU456" s="206"/>
      <c r="FV456" s="206"/>
      <c r="FW456" s="206"/>
      <c r="FX456" s="206"/>
      <c r="FY456" s="206"/>
      <c r="FZ456" s="206"/>
      <c r="GA456" s="206"/>
      <c r="GB456" s="206"/>
      <c r="GC456" s="206"/>
      <c r="GD456" s="206"/>
      <c r="GE456" s="206"/>
      <c r="GF456" s="206"/>
      <c r="GG456" s="206"/>
      <c r="GH456" s="206"/>
      <c r="GI456" s="206"/>
      <c r="GJ456" s="206"/>
      <c r="GK456" s="206"/>
      <c r="GL456" s="206"/>
      <c r="GM456" s="206"/>
      <c r="GN456" s="206"/>
      <c r="GO456" s="206"/>
      <c r="GP456" s="206"/>
      <c r="GQ456" s="206"/>
      <c r="GR456" s="206"/>
      <c r="GS456" s="206"/>
      <c r="GT456" s="206"/>
      <c r="GU456" s="206"/>
      <c r="GV456" s="206"/>
      <c r="GW456" s="206"/>
      <c r="GX456" s="206"/>
      <c r="GY456" s="206"/>
      <c r="GZ456" s="206"/>
      <c r="HA456" s="206"/>
      <c r="HB456" s="206"/>
      <c r="HC456" s="206"/>
      <c r="HD456" s="206"/>
      <c r="HE456" s="206"/>
      <c r="HF456" s="206"/>
      <c r="HG456" s="206"/>
      <c r="HH456" s="206"/>
      <c r="HI456" s="206"/>
      <c r="HJ456" s="206"/>
      <c r="HK456" s="206"/>
      <c r="HL456" s="206"/>
      <c r="HM456" s="206"/>
      <c r="HN456" s="206"/>
      <c r="HO456" s="206"/>
      <c r="HP456" s="206"/>
      <c r="HQ456" s="206"/>
      <c r="HR456" s="206"/>
      <c r="HS456" s="206"/>
      <c r="HT456" s="206"/>
      <c r="HU456" s="206"/>
      <c r="HV456" s="206"/>
      <c r="HW456" s="206"/>
      <c r="HX456" s="206"/>
      <c r="HY456" s="206"/>
      <c r="HZ456" s="206"/>
      <c r="IA456" s="206"/>
      <c r="IB456" s="206"/>
      <c r="IC456" s="206"/>
      <c r="ID456" s="206"/>
      <c r="IE456" s="206"/>
      <c r="IF456" s="206"/>
      <c r="IG456" s="206"/>
      <c r="IH456" s="206"/>
      <c r="II456" s="206"/>
      <c r="IJ456" s="206"/>
      <c r="IK456" s="206"/>
      <c r="IL456" s="206"/>
      <c r="IM456" s="206"/>
      <c r="IN456" s="206"/>
      <c r="IO456" s="206"/>
      <c r="IP456" s="206"/>
      <c r="IQ456" s="206"/>
      <c r="IR456" s="206"/>
      <c r="IS456" s="206"/>
      <c r="IT456" s="206"/>
      <c r="IU456" s="206"/>
    </row>
    <row r="457" spans="1:255" s="206" customFormat="1">
      <c r="A457" s="202"/>
      <c r="B457" s="240"/>
      <c r="C457" s="240"/>
      <c r="D457" s="204"/>
      <c r="E457" s="204"/>
      <c r="F457" s="199">
        <f>SUM(F451:F456)</f>
        <v>6</v>
      </c>
      <c r="G457" s="246" t="s">
        <v>117</v>
      </c>
      <c r="H457" s="348">
        <v>0</v>
      </c>
      <c r="I457" s="201">
        <f>F457*ROUND(H457,2)</f>
        <v>0</v>
      </c>
      <c r="J457" s="238"/>
      <c r="K457" s="201"/>
      <c r="L457" s="201"/>
      <c r="M457" s="201"/>
      <c r="N457" s="201"/>
      <c r="O457" s="201"/>
      <c r="P457" s="201"/>
      <c r="Q457" s="201"/>
    </row>
    <row r="458" spans="1:255" s="206" customFormat="1">
      <c r="A458" s="222"/>
      <c r="B458" s="223"/>
      <c r="C458" s="308"/>
      <c r="D458" s="307"/>
      <c r="E458" s="308"/>
      <c r="F458" s="310"/>
      <c r="G458" s="238"/>
      <c r="H458" s="250"/>
      <c r="I458" s="199"/>
      <c r="J458" s="321"/>
      <c r="K458" s="309"/>
      <c r="L458" s="309"/>
      <c r="M458" s="309"/>
      <c r="N458" s="309"/>
      <c r="O458" s="309"/>
      <c r="P458" s="309"/>
      <c r="Q458" s="309"/>
      <c r="R458" s="308"/>
      <c r="S458" s="308"/>
      <c r="T458" s="308"/>
      <c r="U458" s="308"/>
      <c r="V458" s="308"/>
      <c r="W458" s="308"/>
      <c r="X458" s="308"/>
      <c r="Y458" s="308"/>
      <c r="Z458" s="308"/>
      <c r="AA458" s="308"/>
      <c r="AB458" s="308"/>
      <c r="AC458" s="308"/>
      <c r="AD458" s="308"/>
      <c r="AE458" s="308"/>
      <c r="AF458" s="308"/>
      <c r="AG458" s="308"/>
      <c r="AH458" s="308"/>
      <c r="AI458" s="308"/>
      <c r="AJ458" s="308"/>
      <c r="AK458" s="308"/>
      <c r="AL458" s="308"/>
      <c r="AM458" s="308"/>
      <c r="AN458" s="308"/>
      <c r="AO458" s="308"/>
      <c r="AP458" s="308"/>
      <c r="AQ458" s="308"/>
      <c r="AR458" s="308"/>
      <c r="AS458" s="308"/>
      <c r="AT458" s="308"/>
      <c r="AU458" s="308"/>
      <c r="AV458" s="308"/>
      <c r="AW458" s="308"/>
      <c r="AX458" s="308"/>
      <c r="AY458" s="308"/>
      <c r="AZ458" s="308"/>
      <c r="BA458" s="308"/>
      <c r="BB458" s="308"/>
      <c r="BC458" s="308"/>
      <c r="BD458" s="308"/>
      <c r="BE458" s="308"/>
      <c r="BF458" s="308"/>
      <c r="BG458" s="308"/>
      <c r="BH458" s="308"/>
      <c r="BI458" s="308"/>
      <c r="BJ458" s="308"/>
      <c r="BK458" s="308"/>
      <c r="BL458" s="308"/>
      <c r="BM458" s="308"/>
      <c r="BN458" s="308"/>
      <c r="BO458" s="308"/>
      <c r="BP458" s="308"/>
      <c r="BQ458" s="308"/>
      <c r="BR458" s="308"/>
      <c r="BS458" s="308"/>
      <c r="BT458" s="308"/>
      <c r="BU458" s="308"/>
      <c r="BV458" s="308"/>
      <c r="BW458" s="308"/>
      <c r="BX458" s="308"/>
      <c r="BY458" s="308"/>
      <c r="BZ458" s="308"/>
      <c r="CA458" s="308"/>
      <c r="CB458" s="308"/>
      <c r="CC458" s="308"/>
      <c r="CD458" s="308"/>
      <c r="CE458" s="308"/>
      <c r="CF458" s="308"/>
      <c r="CG458" s="308"/>
      <c r="CH458" s="308"/>
      <c r="CI458" s="308"/>
      <c r="CJ458" s="308"/>
      <c r="CK458" s="308"/>
      <c r="CL458" s="308"/>
      <c r="CM458" s="308"/>
      <c r="CN458" s="308"/>
      <c r="CO458" s="308"/>
      <c r="CP458" s="308"/>
      <c r="CQ458" s="308"/>
      <c r="CR458" s="308"/>
      <c r="CS458" s="308"/>
      <c r="CT458" s="308"/>
      <c r="CU458" s="308"/>
      <c r="CV458" s="308"/>
      <c r="CW458" s="308"/>
      <c r="CX458" s="308"/>
      <c r="CY458" s="308"/>
      <c r="CZ458" s="308"/>
      <c r="DA458" s="308"/>
      <c r="DB458" s="308"/>
      <c r="DC458" s="308"/>
      <c r="DD458" s="308"/>
      <c r="DE458" s="308"/>
      <c r="DF458" s="308"/>
      <c r="DG458" s="308"/>
      <c r="DH458" s="308"/>
      <c r="DI458" s="308"/>
      <c r="DJ458" s="308"/>
      <c r="DK458" s="308"/>
      <c r="DL458" s="308"/>
      <c r="DM458" s="308"/>
      <c r="DN458" s="308"/>
      <c r="DO458" s="308"/>
      <c r="DP458" s="308"/>
      <c r="DQ458" s="308"/>
      <c r="DR458" s="308"/>
      <c r="DS458" s="308"/>
      <c r="DT458" s="308"/>
      <c r="DU458" s="308"/>
      <c r="DV458" s="308"/>
      <c r="DW458" s="308"/>
      <c r="DX458" s="308"/>
      <c r="DY458" s="308"/>
      <c r="DZ458" s="308"/>
      <c r="EA458" s="308"/>
      <c r="EB458" s="308"/>
      <c r="EC458" s="308"/>
      <c r="ED458" s="308"/>
      <c r="EE458" s="308"/>
      <c r="EF458" s="308"/>
      <c r="EG458" s="308"/>
      <c r="EH458" s="308"/>
      <c r="EI458" s="308"/>
      <c r="EJ458" s="308"/>
      <c r="EK458" s="308"/>
      <c r="EL458" s="308"/>
      <c r="EM458" s="308"/>
      <c r="EN458" s="308"/>
      <c r="EO458" s="308"/>
      <c r="EP458" s="308"/>
      <c r="EQ458" s="308"/>
      <c r="ER458" s="308"/>
      <c r="ES458" s="308"/>
      <c r="ET458" s="308"/>
      <c r="EU458" s="308"/>
      <c r="EV458" s="308"/>
      <c r="EW458" s="308"/>
      <c r="EX458" s="308"/>
      <c r="EY458" s="308"/>
      <c r="EZ458" s="308"/>
      <c r="FA458" s="308"/>
      <c r="FB458" s="308"/>
      <c r="FC458" s="308"/>
      <c r="FD458" s="308"/>
      <c r="FE458" s="308"/>
      <c r="FF458" s="308"/>
      <c r="FG458" s="308"/>
      <c r="FH458" s="308"/>
      <c r="FI458" s="308"/>
      <c r="FJ458" s="308"/>
      <c r="FK458" s="308"/>
      <c r="FL458" s="308"/>
      <c r="FM458" s="308"/>
      <c r="FN458" s="308"/>
      <c r="FO458" s="308"/>
      <c r="FP458" s="308"/>
      <c r="FQ458" s="308"/>
      <c r="FR458" s="308"/>
      <c r="FS458" s="308"/>
      <c r="FT458" s="308"/>
      <c r="FU458" s="308"/>
      <c r="FV458" s="308"/>
      <c r="FW458" s="308"/>
      <c r="FX458" s="308"/>
      <c r="FY458" s="308"/>
      <c r="FZ458" s="308"/>
      <c r="GA458" s="308"/>
      <c r="GB458" s="308"/>
      <c r="GC458" s="308"/>
      <c r="GD458" s="308"/>
      <c r="GE458" s="308"/>
      <c r="GF458" s="308"/>
      <c r="GG458" s="308"/>
      <c r="GH458" s="308"/>
      <c r="GI458" s="308"/>
      <c r="GJ458" s="308"/>
      <c r="GK458" s="308"/>
      <c r="GL458" s="308"/>
      <c r="GM458" s="308"/>
      <c r="GN458" s="308"/>
      <c r="GO458" s="308"/>
      <c r="GP458" s="308"/>
      <c r="GQ458" s="308"/>
      <c r="GR458" s="308"/>
      <c r="GS458" s="308"/>
      <c r="GT458" s="308"/>
      <c r="GU458" s="308"/>
      <c r="GV458" s="308"/>
      <c r="GW458" s="308"/>
      <c r="GX458" s="308"/>
      <c r="GY458" s="308"/>
      <c r="GZ458" s="308"/>
      <c r="HA458" s="308"/>
      <c r="HB458" s="308"/>
      <c r="HC458" s="308"/>
      <c r="HD458" s="308"/>
      <c r="HE458" s="308"/>
      <c r="HF458" s="308"/>
      <c r="HG458" s="308"/>
      <c r="HH458" s="308"/>
      <c r="HI458" s="308"/>
      <c r="HJ458" s="308"/>
      <c r="HK458" s="308"/>
      <c r="HL458" s="308"/>
      <c r="HM458" s="308"/>
      <c r="HN458" s="308"/>
      <c r="HO458" s="308"/>
      <c r="HP458" s="308"/>
      <c r="HQ458" s="308"/>
      <c r="HR458" s="308"/>
      <c r="HS458" s="308"/>
      <c r="HT458" s="308"/>
      <c r="HU458" s="308"/>
      <c r="HV458" s="308"/>
      <c r="HW458" s="308"/>
      <c r="HX458" s="308"/>
      <c r="HY458" s="308"/>
      <c r="HZ458" s="308"/>
      <c r="IA458" s="308"/>
      <c r="IB458" s="308"/>
      <c r="IC458" s="308"/>
      <c r="ID458" s="308"/>
      <c r="IE458" s="308"/>
      <c r="IF458" s="308"/>
      <c r="IG458" s="308"/>
      <c r="IH458" s="308"/>
      <c r="II458" s="308"/>
      <c r="IJ458" s="308"/>
      <c r="IK458" s="308"/>
      <c r="IL458" s="308"/>
      <c r="IM458" s="308"/>
      <c r="IN458" s="308"/>
      <c r="IO458" s="308"/>
      <c r="IP458" s="308"/>
      <c r="IQ458" s="308"/>
      <c r="IR458" s="308"/>
      <c r="IS458" s="308"/>
      <c r="IT458" s="308"/>
      <c r="IU458" s="308"/>
    </row>
    <row r="459" spans="1:255" s="206" customFormat="1" ht="28.5">
      <c r="A459" s="222" t="s">
        <v>28</v>
      </c>
      <c r="B459" s="223">
        <v>13</v>
      </c>
      <c r="C459" s="206" t="s">
        <v>334</v>
      </c>
      <c r="D459" s="322" t="s">
        <v>310</v>
      </c>
      <c r="E459" s="308"/>
      <c r="F459" s="323"/>
      <c r="G459" s="238"/>
      <c r="H459" s="9"/>
      <c r="I459" s="201"/>
      <c r="J459" s="324">
        <v>34</v>
      </c>
      <c r="K459" s="309"/>
      <c r="L459" s="309"/>
      <c r="M459" s="309"/>
      <c r="N459" s="309"/>
      <c r="O459" s="309"/>
      <c r="P459" s="309"/>
      <c r="Q459" s="309"/>
      <c r="R459" s="308"/>
      <c r="S459" s="308"/>
      <c r="T459" s="308"/>
      <c r="U459" s="308"/>
      <c r="V459" s="308"/>
      <c r="W459" s="308"/>
      <c r="X459" s="308"/>
      <c r="Y459" s="308"/>
      <c r="Z459" s="308"/>
      <c r="AA459" s="308"/>
      <c r="AB459" s="308"/>
      <c r="AC459" s="308"/>
      <c r="AD459" s="308"/>
      <c r="AE459" s="308"/>
      <c r="AF459" s="308"/>
      <c r="AG459" s="308"/>
      <c r="AH459" s="308"/>
      <c r="AI459" s="308"/>
      <c r="AJ459" s="308"/>
      <c r="AK459" s="308"/>
      <c r="AL459" s="308"/>
      <c r="AM459" s="308"/>
      <c r="AN459" s="308"/>
      <c r="AO459" s="308"/>
      <c r="AP459" s="308"/>
      <c r="AQ459" s="308"/>
      <c r="AR459" s="308"/>
      <c r="AS459" s="308"/>
      <c r="AT459" s="308"/>
      <c r="AU459" s="308"/>
      <c r="AV459" s="308"/>
      <c r="AW459" s="308"/>
      <c r="AX459" s="308"/>
      <c r="AY459" s="308"/>
      <c r="AZ459" s="308"/>
      <c r="BA459" s="308"/>
      <c r="BB459" s="308"/>
      <c r="BC459" s="308"/>
      <c r="BD459" s="308"/>
      <c r="BE459" s="308"/>
      <c r="BF459" s="308"/>
      <c r="BG459" s="308"/>
      <c r="BH459" s="308"/>
      <c r="BI459" s="308"/>
      <c r="BJ459" s="308"/>
      <c r="BK459" s="308"/>
      <c r="BL459" s="308"/>
      <c r="BM459" s="308"/>
      <c r="BN459" s="308"/>
      <c r="BO459" s="308"/>
      <c r="BP459" s="308"/>
      <c r="BQ459" s="308"/>
      <c r="BR459" s="308"/>
      <c r="BS459" s="308"/>
      <c r="BT459" s="308"/>
      <c r="BU459" s="308"/>
      <c r="BV459" s="308"/>
      <c r="BW459" s="308"/>
      <c r="BX459" s="308"/>
      <c r="BY459" s="308"/>
      <c r="BZ459" s="308"/>
      <c r="CA459" s="308"/>
      <c r="CB459" s="308"/>
      <c r="CC459" s="308"/>
      <c r="CD459" s="308"/>
      <c r="CE459" s="308"/>
      <c r="CF459" s="308"/>
      <c r="CG459" s="308"/>
      <c r="CH459" s="308"/>
      <c r="CI459" s="308"/>
      <c r="CJ459" s="308"/>
      <c r="CK459" s="308"/>
      <c r="CL459" s="308"/>
      <c r="CM459" s="308"/>
      <c r="CN459" s="308"/>
      <c r="CO459" s="308"/>
      <c r="CP459" s="308"/>
      <c r="CQ459" s="308"/>
      <c r="CR459" s="308"/>
      <c r="CS459" s="308"/>
      <c r="CT459" s="308"/>
      <c r="CU459" s="308"/>
      <c r="CV459" s="308"/>
      <c r="CW459" s="308"/>
      <c r="CX459" s="308"/>
      <c r="CY459" s="308"/>
      <c r="CZ459" s="308"/>
      <c r="DA459" s="308"/>
      <c r="DB459" s="308"/>
      <c r="DC459" s="308"/>
      <c r="DD459" s="308"/>
      <c r="DE459" s="308"/>
      <c r="DF459" s="308"/>
      <c r="DG459" s="308"/>
      <c r="DH459" s="308"/>
      <c r="DI459" s="308"/>
      <c r="DJ459" s="308"/>
      <c r="DK459" s="308"/>
      <c r="DL459" s="308"/>
      <c r="DM459" s="308"/>
      <c r="DN459" s="308"/>
      <c r="DO459" s="308"/>
      <c r="DP459" s="308"/>
      <c r="DQ459" s="308"/>
      <c r="DR459" s="308"/>
      <c r="DS459" s="308"/>
      <c r="DT459" s="308"/>
      <c r="DU459" s="308"/>
      <c r="DV459" s="308"/>
      <c r="DW459" s="308"/>
      <c r="DX459" s="308"/>
      <c r="DY459" s="308"/>
      <c r="DZ459" s="308"/>
      <c r="EA459" s="308"/>
      <c r="EB459" s="308"/>
      <c r="EC459" s="308"/>
      <c r="ED459" s="308"/>
      <c r="EE459" s="308"/>
      <c r="EF459" s="308"/>
      <c r="EG459" s="308"/>
      <c r="EH459" s="308"/>
      <c r="EI459" s="308"/>
      <c r="EJ459" s="308"/>
      <c r="EK459" s="308"/>
      <c r="EL459" s="308"/>
      <c r="EM459" s="308"/>
      <c r="EN459" s="308"/>
      <c r="EO459" s="308"/>
      <c r="EP459" s="308"/>
      <c r="EQ459" s="308"/>
      <c r="ER459" s="308"/>
      <c r="ES459" s="308"/>
      <c r="ET459" s="308"/>
      <c r="EU459" s="308"/>
      <c r="EV459" s="308"/>
      <c r="EW459" s="308"/>
      <c r="EX459" s="308"/>
      <c r="EY459" s="308"/>
      <c r="EZ459" s="308"/>
      <c r="FA459" s="308"/>
      <c r="FB459" s="308"/>
      <c r="FC459" s="308"/>
      <c r="FD459" s="308"/>
      <c r="FE459" s="308"/>
      <c r="FF459" s="308"/>
      <c r="FG459" s="308"/>
      <c r="FH459" s="308"/>
      <c r="FI459" s="308"/>
      <c r="FJ459" s="308"/>
      <c r="FK459" s="308"/>
      <c r="FL459" s="308"/>
      <c r="FM459" s="308"/>
      <c r="FN459" s="308"/>
      <c r="FO459" s="308"/>
      <c r="FP459" s="308"/>
      <c r="FQ459" s="308"/>
      <c r="FR459" s="308"/>
      <c r="FS459" s="308"/>
      <c r="FT459" s="308"/>
      <c r="FU459" s="308"/>
      <c r="FV459" s="308"/>
      <c r="FW459" s="308"/>
      <c r="FX459" s="308"/>
      <c r="FY459" s="308"/>
      <c r="FZ459" s="308"/>
      <c r="GA459" s="308"/>
      <c r="GB459" s="308"/>
      <c r="GC459" s="308"/>
      <c r="GD459" s="308"/>
      <c r="GE459" s="308"/>
      <c r="GF459" s="308"/>
      <c r="GG459" s="308"/>
      <c r="GH459" s="308"/>
      <c r="GI459" s="308"/>
      <c r="GJ459" s="308"/>
      <c r="GK459" s="308"/>
      <c r="GL459" s="308"/>
      <c r="GM459" s="308"/>
      <c r="GN459" s="308"/>
      <c r="GO459" s="308"/>
      <c r="GP459" s="308"/>
      <c r="GQ459" s="308"/>
      <c r="GR459" s="308"/>
      <c r="GS459" s="308"/>
      <c r="GT459" s="308"/>
      <c r="GU459" s="308"/>
      <c r="GV459" s="308"/>
      <c r="GW459" s="308"/>
      <c r="GX459" s="308"/>
      <c r="GY459" s="308"/>
      <c r="GZ459" s="308"/>
      <c r="HA459" s="308"/>
      <c r="HB459" s="308"/>
      <c r="HC459" s="308"/>
      <c r="HD459" s="308"/>
      <c r="HE459" s="308"/>
      <c r="HF459" s="308"/>
      <c r="HG459" s="308"/>
      <c r="HH459" s="308"/>
      <c r="HI459" s="308"/>
      <c r="HJ459" s="308"/>
      <c r="HK459" s="308"/>
      <c r="HL459" s="308"/>
      <c r="HM459" s="308"/>
      <c r="HN459" s="308"/>
      <c r="HO459" s="308"/>
      <c r="HP459" s="308"/>
      <c r="HQ459" s="308"/>
      <c r="HR459" s="308"/>
      <c r="HS459" s="308"/>
      <c r="HT459" s="308"/>
      <c r="HU459" s="308"/>
      <c r="HV459" s="308"/>
      <c r="HW459" s="308"/>
      <c r="HX459" s="308"/>
      <c r="HY459" s="308"/>
      <c r="HZ459" s="308"/>
      <c r="IA459" s="308"/>
      <c r="IB459" s="308"/>
      <c r="IC459" s="308"/>
      <c r="ID459" s="308"/>
      <c r="IE459" s="308"/>
      <c r="IF459" s="308"/>
      <c r="IG459" s="308"/>
      <c r="IH459" s="308"/>
      <c r="II459" s="308"/>
      <c r="IJ459" s="308"/>
      <c r="IK459" s="308"/>
      <c r="IL459" s="308"/>
      <c r="IM459" s="308"/>
      <c r="IN459" s="308"/>
      <c r="IO459" s="308"/>
      <c r="IP459" s="308"/>
      <c r="IQ459" s="308"/>
      <c r="IR459" s="308"/>
      <c r="IS459" s="308"/>
      <c r="IT459" s="308"/>
      <c r="IU459" s="308"/>
    </row>
    <row r="460" spans="1:255" s="206" customFormat="1">
      <c r="A460" s="222"/>
      <c r="B460" s="223"/>
      <c r="C460" s="240" t="s">
        <v>324</v>
      </c>
      <c r="D460" s="314"/>
      <c r="E460" s="308"/>
      <c r="F460" s="241">
        <v>4</v>
      </c>
      <c r="G460" s="200" t="s">
        <v>232</v>
      </c>
      <c r="H460" s="9"/>
      <c r="I460" s="201"/>
      <c r="J460" s="311"/>
      <c r="K460" s="27">
        <f>+IF($C460=K$1,$F460*$H466,0)</f>
        <v>0</v>
      </c>
      <c r="L460" s="27">
        <f t="shared" ref="L460:Q460" si="225">+IF($C460=L$1,$F460*$H466,0)</f>
        <v>0</v>
      </c>
      <c r="M460" s="27">
        <f t="shared" si="225"/>
        <v>0</v>
      </c>
      <c r="N460" s="27">
        <f t="shared" si="225"/>
        <v>0</v>
      </c>
      <c r="O460" s="27">
        <f t="shared" si="225"/>
        <v>0</v>
      </c>
      <c r="P460" s="27">
        <f t="shared" si="225"/>
        <v>0</v>
      </c>
      <c r="Q460" s="27">
        <f t="shared" si="225"/>
        <v>0</v>
      </c>
      <c r="R460" s="308"/>
      <c r="S460" s="308"/>
      <c r="T460" s="308"/>
      <c r="U460" s="308"/>
      <c r="V460" s="308"/>
      <c r="W460" s="308"/>
      <c r="X460" s="308"/>
      <c r="Y460" s="308"/>
      <c r="Z460" s="308"/>
      <c r="AA460" s="308"/>
      <c r="AB460" s="308"/>
      <c r="AC460" s="308"/>
      <c r="AD460" s="308"/>
      <c r="AE460" s="308"/>
      <c r="AF460" s="308"/>
      <c r="AG460" s="308"/>
      <c r="AH460" s="308"/>
      <c r="AI460" s="308"/>
      <c r="AJ460" s="308"/>
      <c r="AK460" s="308"/>
      <c r="AL460" s="308"/>
      <c r="AM460" s="308"/>
      <c r="AN460" s="308"/>
      <c r="AO460" s="308"/>
      <c r="AP460" s="308"/>
      <c r="AQ460" s="308"/>
      <c r="AR460" s="308"/>
      <c r="AS460" s="308"/>
      <c r="AT460" s="308"/>
      <c r="AU460" s="308"/>
      <c r="AV460" s="308"/>
      <c r="AW460" s="308"/>
      <c r="AX460" s="308"/>
      <c r="AY460" s="308"/>
      <c r="AZ460" s="308"/>
      <c r="BA460" s="308"/>
      <c r="BB460" s="308"/>
      <c r="BC460" s="308"/>
      <c r="BD460" s="308"/>
      <c r="BE460" s="308"/>
      <c r="BF460" s="308"/>
      <c r="BG460" s="308"/>
      <c r="BH460" s="308"/>
      <c r="BI460" s="308"/>
      <c r="BJ460" s="308"/>
      <c r="BK460" s="308"/>
      <c r="BL460" s="308"/>
      <c r="BM460" s="308"/>
      <c r="BN460" s="308"/>
      <c r="BO460" s="308"/>
      <c r="BP460" s="308"/>
      <c r="BQ460" s="308"/>
      <c r="BR460" s="308"/>
      <c r="BS460" s="308"/>
      <c r="BT460" s="308"/>
      <c r="BU460" s="308"/>
      <c r="BV460" s="308"/>
      <c r="BW460" s="308"/>
      <c r="BX460" s="308"/>
      <c r="BY460" s="308"/>
      <c r="BZ460" s="308"/>
      <c r="CA460" s="308"/>
      <c r="CB460" s="308"/>
      <c r="CC460" s="308"/>
      <c r="CD460" s="308"/>
      <c r="CE460" s="308"/>
      <c r="CF460" s="308"/>
      <c r="CG460" s="308"/>
      <c r="CH460" s="308"/>
      <c r="CI460" s="308"/>
      <c r="CJ460" s="308"/>
      <c r="CK460" s="308"/>
      <c r="CL460" s="308"/>
      <c r="CM460" s="308"/>
      <c r="CN460" s="308"/>
      <c r="CO460" s="308"/>
      <c r="CP460" s="308"/>
      <c r="CQ460" s="308"/>
      <c r="CR460" s="308"/>
      <c r="CS460" s="308"/>
      <c r="CT460" s="308"/>
      <c r="CU460" s="308"/>
      <c r="CV460" s="308"/>
      <c r="CW460" s="308"/>
      <c r="CX460" s="308"/>
      <c r="CY460" s="308"/>
      <c r="CZ460" s="308"/>
      <c r="DA460" s="308"/>
      <c r="DB460" s="308"/>
      <c r="DC460" s="308"/>
      <c r="DD460" s="308"/>
      <c r="DE460" s="308"/>
      <c r="DF460" s="308"/>
      <c r="DG460" s="308"/>
      <c r="DH460" s="308"/>
      <c r="DI460" s="308"/>
      <c r="DJ460" s="308"/>
      <c r="DK460" s="308"/>
      <c r="DL460" s="308"/>
      <c r="DM460" s="308"/>
      <c r="DN460" s="308"/>
      <c r="DO460" s="308"/>
      <c r="DP460" s="308"/>
      <c r="DQ460" s="308"/>
      <c r="DR460" s="308"/>
      <c r="DS460" s="308"/>
      <c r="DT460" s="308"/>
      <c r="DU460" s="308"/>
      <c r="DV460" s="308"/>
      <c r="DW460" s="308"/>
      <c r="DX460" s="308"/>
      <c r="DY460" s="308"/>
      <c r="DZ460" s="308"/>
      <c r="EA460" s="308"/>
      <c r="EB460" s="308"/>
      <c r="EC460" s="308"/>
      <c r="ED460" s="308"/>
      <c r="EE460" s="308"/>
      <c r="EF460" s="308"/>
      <c r="EG460" s="308"/>
      <c r="EH460" s="308"/>
      <c r="EI460" s="308"/>
      <c r="EJ460" s="308"/>
      <c r="EK460" s="308"/>
      <c r="EL460" s="308"/>
      <c r="EM460" s="308"/>
      <c r="EN460" s="308"/>
      <c r="EO460" s="308"/>
      <c r="EP460" s="308"/>
      <c r="EQ460" s="308"/>
      <c r="ER460" s="308"/>
      <c r="ES460" s="308"/>
      <c r="ET460" s="308"/>
      <c r="EU460" s="308"/>
      <c r="EV460" s="308"/>
      <c r="EW460" s="308"/>
      <c r="EX460" s="308"/>
      <c r="EY460" s="308"/>
      <c r="EZ460" s="308"/>
      <c r="FA460" s="308"/>
      <c r="FB460" s="308"/>
      <c r="FC460" s="308"/>
      <c r="FD460" s="308"/>
      <c r="FE460" s="308"/>
      <c r="FF460" s="308"/>
      <c r="FG460" s="308"/>
      <c r="FH460" s="308"/>
      <c r="FI460" s="308"/>
      <c r="FJ460" s="308"/>
      <c r="FK460" s="308"/>
      <c r="FL460" s="308"/>
      <c r="FM460" s="308"/>
      <c r="FN460" s="308"/>
      <c r="FO460" s="308"/>
      <c r="FP460" s="308"/>
      <c r="FQ460" s="308"/>
      <c r="FR460" s="308"/>
      <c r="FS460" s="308"/>
      <c r="FT460" s="308"/>
      <c r="FU460" s="308"/>
      <c r="FV460" s="308"/>
      <c r="FW460" s="308"/>
      <c r="FX460" s="308"/>
      <c r="FY460" s="308"/>
      <c r="FZ460" s="308"/>
      <c r="GA460" s="308"/>
      <c r="GB460" s="308"/>
      <c r="GC460" s="308"/>
      <c r="GD460" s="308"/>
      <c r="GE460" s="308"/>
      <c r="GF460" s="308"/>
      <c r="GG460" s="308"/>
      <c r="GH460" s="308"/>
      <c r="GI460" s="308"/>
      <c r="GJ460" s="308"/>
      <c r="GK460" s="308"/>
      <c r="GL460" s="308"/>
      <c r="GM460" s="308"/>
      <c r="GN460" s="308"/>
      <c r="GO460" s="308"/>
      <c r="GP460" s="308"/>
      <c r="GQ460" s="308"/>
      <c r="GR460" s="308"/>
      <c r="GS460" s="308"/>
      <c r="GT460" s="308"/>
      <c r="GU460" s="308"/>
      <c r="GV460" s="308"/>
      <c r="GW460" s="308"/>
      <c r="GX460" s="308"/>
      <c r="GY460" s="308"/>
      <c r="GZ460" s="308"/>
      <c r="HA460" s="308"/>
      <c r="HB460" s="308"/>
      <c r="HC460" s="308"/>
      <c r="HD460" s="308"/>
      <c r="HE460" s="308"/>
      <c r="HF460" s="308"/>
      <c r="HG460" s="308"/>
      <c r="HH460" s="308"/>
      <c r="HI460" s="308"/>
      <c r="HJ460" s="308"/>
      <c r="HK460" s="308"/>
      <c r="HL460" s="308"/>
      <c r="HM460" s="308"/>
      <c r="HN460" s="308"/>
      <c r="HO460" s="308"/>
      <c r="HP460" s="308"/>
      <c r="HQ460" s="308"/>
      <c r="HR460" s="308"/>
      <c r="HS460" s="308"/>
      <c r="HT460" s="308"/>
      <c r="HU460" s="308"/>
      <c r="HV460" s="308"/>
      <c r="HW460" s="308"/>
      <c r="HX460" s="308"/>
      <c r="HY460" s="308"/>
      <c r="HZ460" s="308"/>
      <c r="IA460" s="308"/>
      <c r="IB460" s="308"/>
      <c r="IC460" s="308"/>
      <c r="ID460" s="308"/>
      <c r="IE460" s="308"/>
      <c r="IF460" s="308"/>
      <c r="IG460" s="308"/>
      <c r="IH460" s="308"/>
      <c r="II460" s="308"/>
      <c r="IJ460" s="308"/>
      <c r="IK460" s="308"/>
      <c r="IL460" s="308"/>
      <c r="IM460" s="308"/>
      <c r="IN460" s="308"/>
      <c r="IO460" s="308"/>
      <c r="IP460" s="308"/>
      <c r="IQ460" s="308"/>
      <c r="IR460" s="308"/>
      <c r="IS460" s="308"/>
      <c r="IT460" s="308"/>
      <c r="IU460" s="308"/>
    </row>
    <row r="461" spans="1:255" s="206" customFormat="1">
      <c r="A461" s="202"/>
      <c r="B461" s="240"/>
      <c r="C461" s="240" t="s">
        <v>325</v>
      </c>
      <c r="D461" s="204"/>
      <c r="F461" s="241">
        <v>4</v>
      </c>
      <c r="G461" s="200" t="s">
        <v>232</v>
      </c>
      <c r="H461" s="9"/>
      <c r="I461" s="201"/>
      <c r="J461" s="238"/>
      <c r="K461" s="27">
        <f>+IF($C461=K$1,$F461*$H466,0)</f>
        <v>0</v>
      </c>
      <c r="L461" s="27">
        <f t="shared" ref="L461:Q461" si="226">+IF($C461=L$1,$F461*$H466,0)</f>
        <v>0</v>
      </c>
      <c r="M461" s="27">
        <f t="shared" si="226"/>
        <v>0</v>
      </c>
      <c r="N461" s="27">
        <f t="shared" si="226"/>
        <v>0</v>
      </c>
      <c r="O461" s="27">
        <f t="shared" si="226"/>
        <v>0</v>
      </c>
      <c r="P461" s="27">
        <f t="shared" si="226"/>
        <v>0</v>
      </c>
      <c r="Q461" s="27">
        <f t="shared" si="226"/>
        <v>0</v>
      </c>
    </row>
    <row r="462" spans="1:255" s="206" customFormat="1">
      <c r="A462" s="202"/>
      <c r="B462" s="240"/>
      <c r="C462" s="240" t="s">
        <v>326</v>
      </c>
      <c r="D462" s="204"/>
      <c r="F462" s="241">
        <v>95</v>
      </c>
      <c r="G462" s="200" t="s">
        <v>232</v>
      </c>
      <c r="H462" s="9"/>
      <c r="I462" s="201"/>
      <c r="J462" s="238"/>
      <c r="K462" s="27">
        <f>+IF($C462=K$1,$F462*$H466,0)</f>
        <v>0</v>
      </c>
      <c r="L462" s="27">
        <f t="shared" ref="L462:Q462" si="227">+IF($C462=L$1,$F462*$H466,0)</f>
        <v>0</v>
      </c>
      <c r="M462" s="27">
        <f t="shared" si="227"/>
        <v>0</v>
      </c>
      <c r="N462" s="27">
        <f t="shared" si="227"/>
        <v>0</v>
      </c>
      <c r="O462" s="27">
        <f t="shared" si="227"/>
        <v>0</v>
      </c>
      <c r="P462" s="27">
        <f t="shared" si="227"/>
        <v>0</v>
      </c>
      <c r="Q462" s="27">
        <f t="shared" si="227"/>
        <v>0</v>
      </c>
    </row>
    <row r="463" spans="1:255" s="308" customFormat="1">
      <c r="A463" s="202"/>
      <c r="B463" s="240"/>
      <c r="C463" s="240" t="s">
        <v>327</v>
      </c>
      <c r="D463" s="204"/>
      <c r="E463" s="206"/>
      <c r="F463" s="241">
        <v>0</v>
      </c>
      <c r="G463" s="200" t="s">
        <v>232</v>
      </c>
      <c r="H463" s="9"/>
      <c r="I463" s="201"/>
      <c r="J463" s="238"/>
      <c r="K463" s="27">
        <f>+IF($C463=K$1,$F463*$H466,0)</f>
        <v>0</v>
      </c>
      <c r="L463" s="27">
        <f t="shared" ref="L463:Q463" si="228">+IF($C463=L$1,$F463*$H466,0)</f>
        <v>0</v>
      </c>
      <c r="M463" s="27">
        <f t="shared" si="228"/>
        <v>0</v>
      </c>
      <c r="N463" s="27">
        <f t="shared" si="228"/>
        <v>0</v>
      </c>
      <c r="O463" s="27">
        <f t="shared" si="228"/>
        <v>0</v>
      </c>
      <c r="P463" s="27">
        <f t="shared" si="228"/>
        <v>0</v>
      </c>
      <c r="Q463" s="27">
        <f t="shared" si="228"/>
        <v>0</v>
      </c>
      <c r="R463" s="206"/>
      <c r="S463" s="206"/>
      <c r="T463" s="206"/>
      <c r="U463" s="206"/>
      <c r="V463" s="206"/>
      <c r="W463" s="206"/>
      <c r="X463" s="206"/>
      <c r="Y463" s="206"/>
      <c r="Z463" s="206"/>
      <c r="AA463" s="206"/>
      <c r="AB463" s="206"/>
      <c r="AC463" s="206"/>
      <c r="AD463" s="206"/>
      <c r="AE463" s="206"/>
      <c r="AF463" s="206"/>
      <c r="AG463" s="206"/>
      <c r="AH463" s="206"/>
      <c r="AI463" s="206"/>
      <c r="AJ463" s="206"/>
      <c r="AK463" s="206"/>
      <c r="AL463" s="206"/>
      <c r="AM463" s="206"/>
      <c r="AN463" s="206"/>
      <c r="AO463" s="206"/>
      <c r="AP463" s="206"/>
      <c r="AQ463" s="206"/>
      <c r="AR463" s="206"/>
      <c r="AS463" s="206"/>
      <c r="AT463" s="206"/>
      <c r="AU463" s="206"/>
      <c r="AV463" s="206"/>
      <c r="AW463" s="206"/>
      <c r="AX463" s="206"/>
      <c r="AY463" s="206"/>
      <c r="AZ463" s="206"/>
      <c r="BA463" s="206"/>
      <c r="BB463" s="206"/>
      <c r="BC463" s="206"/>
      <c r="BD463" s="206"/>
      <c r="BE463" s="206"/>
      <c r="BF463" s="206"/>
      <c r="BG463" s="206"/>
      <c r="BH463" s="206"/>
      <c r="BI463" s="206"/>
      <c r="BJ463" s="206"/>
      <c r="BK463" s="206"/>
      <c r="BL463" s="206"/>
      <c r="BM463" s="206"/>
      <c r="BN463" s="206"/>
      <c r="BO463" s="206"/>
      <c r="BP463" s="206"/>
      <c r="BQ463" s="206"/>
      <c r="BR463" s="206"/>
      <c r="BS463" s="206"/>
      <c r="BT463" s="206"/>
      <c r="BU463" s="206"/>
      <c r="BV463" s="206"/>
      <c r="BW463" s="206"/>
      <c r="BX463" s="206"/>
      <c r="BY463" s="206"/>
      <c r="BZ463" s="206"/>
      <c r="CA463" s="206"/>
      <c r="CB463" s="206"/>
      <c r="CC463" s="206"/>
      <c r="CD463" s="206"/>
      <c r="CE463" s="206"/>
      <c r="CF463" s="206"/>
      <c r="CG463" s="206"/>
      <c r="CH463" s="206"/>
      <c r="CI463" s="206"/>
      <c r="CJ463" s="206"/>
      <c r="CK463" s="206"/>
      <c r="CL463" s="206"/>
      <c r="CM463" s="206"/>
      <c r="CN463" s="206"/>
      <c r="CO463" s="206"/>
      <c r="CP463" s="206"/>
      <c r="CQ463" s="206"/>
      <c r="CR463" s="206"/>
      <c r="CS463" s="206"/>
      <c r="CT463" s="206"/>
      <c r="CU463" s="206"/>
      <c r="CV463" s="206"/>
      <c r="CW463" s="206"/>
      <c r="CX463" s="206"/>
      <c r="CY463" s="206"/>
      <c r="CZ463" s="206"/>
      <c r="DA463" s="206"/>
      <c r="DB463" s="206"/>
      <c r="DC463" s="206"/>
      <c r="DD463" s="206"/>
      <c r="DE463" s="206"/>
      <c r="DF463" s="206"/>
      <c r="DG463" s="206"/>
      <c r="DH463" s="206"/>
      <c r="DI463" s="206"/>
      <c r="DJ463" s="206"/>
      <c r="DK463" s="206"/>
      <c r="DL463" s="206"/>
      <c r="DM463" s="206"/>
      <c r="DN463" s="206"/>
      <c r="DO463" s="206"/>
      <c r="DP463" s="206"/>
      <c r="DQ463" s="206"/>
      <c r="DR463" s="206"/>
      <c r="DS463" s="206"/>
      <c r="DT463" s="206"/>
      <c r="DU463" s="206"/>
      <c r="DV463" s="206"/>
      <c r="DW463" s="206"/>
      <c r="DX463" s="206"/>
      <c r="DY463" s="206"/>
      <c r="DZ463" s="206"/>
      <c r="EA463" s="206"/>
      <c r="EB463" s="206"/>
      <c r="EC463" s="206"/>
      <c r="ED463" s="206"/>
      <c r="EE463" s="206"/>
      <c r="EF463" s="206"/>
      <c r="EG463" s="206"/>
      <c r="EH463" s="206"/>
      <c r="EI463" s="206"/>
      <c r="EJ463" s="206"/>
      <c r="EK463" s="206"/>
      <c r="EL463" s="206"/>
      <c r="EM463" s="206"/>
      <c r="EN463" s="206"/>
      <c r="EO463" s="206"/>
      <c r="EP463" s="206"/>
      <c r="EQ463" s="206"/>
      <c r="ER463" s="206"/>
      <c r="ES463" s="206"/>
      <c r="ET463" s="206"/>
      <c r="EU463" s="206"/>
      <c r="EV463" s="206"/>
      <c r="EW463" s="206"/>
      <c r="EX463" s="206"/>
      <c r="EY463" s="206"/>
      <c r="EZ463" s="206"/>
      <c r="FA463" s="206"/>
      <c r="FB463" s="206"/>
      <c r="FC463" s="206"/>
      <c r="FD463" s="206"/>
      <c r="FE463" s="206"/>
      <c r="FF463" s="206"/>
      <c r="FG463" s="206"/>
      <c r="FH463" s="206"/>
      <c r="FI463" s="206"/>
      <c r="FJ463" s="206"/>
      <c r="FK463" s="206"/>
      <c r="FL463" s="206"/>
      <c r="FM463" s="206"/>
      <c r="FN463" s="206"/>
      <c r="FO463" s="206"/>
      <c r="FP463" s="206"/>
      <c r="FQ463" s="206"/>
      <c r="FR463" s="206"/>
      <c r="FS463" s="206"/>
      <c r="FT463" s="206"/>
      <c r="FU463" s="206"/>
      <c r="FV463" s="206"/>
      <c r="FW463" s="206"/>
      <c r="FX463" s="206"/>
      <c r="FY463" s="206"/>
      <c r="FZ463" s="206"/>
      <c r="GA463" s="206"/>
      <c r="GB463" s="206"/>
      <c r="GC463" s="206"/>
      <c r="GD463" s="206"/>
      <c r="GE463" s="206"/>
      <c r="GF463" s="206"/>
      <c r="GG463" s="206"/>
      <c r="GH463" s="206"/>
      <c r="GI463" s="206"/>
      <c r="GJ463" s="206"/>
      <c r="GK463" s="206"/>
      <c r="GL463" s="206"/>
      <c r="GM463" s="206"/>
      <c r="GN463" s="206"/>
      <c r="GO463" s="206"/>
      <c r="GP463" s="206"/>
      <c r="GQ463" s="206"/>
      <c r="GR463" s="206"/>
      <c r="GS463" s="206"/>
      <c r="GT463" s="206"/>
      <c r="GU463" s="206"/>
      <c r="GV463" s="206"/>
      <c r="GW463" s="206"/>
      <c r="GX463" s="206"/>
      <c r="GY463" s="206"/>
      <c r="GZ463" s="206"/>
      <c r="HA463" s="206"/>
      <c r="HB463" s="206"/>
      <c r="HC463" s="206"/>
      <c r="HD463" s="206"/>
      <c r="HE463" s="206"/>
      <c r="HF463" s="206"/>
      <c r="HG463" s="206"/>
      <c r="HH463" s="206"/>
      <c r="HI463" s="206"/>
      <c r="HJ463" s="206"/>
      <c r="HK463" s="206"/>
      <c r="HL463" s="206"/>
      <c r="HM463" s="206"/>
      <c r="HN463" s="206"/>
      <c r="HO463" s="206"/>
      <c r="HP463" s="206"/>
      <c r="HQ463" s="206"/>
      <c r="HR463" s="206"/>
      <c r="HS463" s="206"/>
      <c r="HT463" s="206"/>
      <c r="HU463" s="206"/>
      <c r="HV463" s="206"/>
      <c r="HW463" s="206"/>
      <c r="HX463" s="206"/>
      <c r="HY463" s="206"/>
      <c r="HZ463" s="206"/>
      <c r="IA463" s="206"/>
      <c r="IB463" s="206"/>
      <c r="IC463" s="206"/>
      <c r="ID463" s="206"/>
      <c r="IE463" s="206"/>
      <c r="IF463" s="206"/>
      <c r="IG463" s="206"/>
      <c r="IH463" s="206"/>
      <c r="II463" s="206"/>
      <c r="IJ463" s="206"/>
      <c r="IK463" s="206"/>
      <c r="IL463" s="206"/>
      <c r="IM463" s="206"/>
      <c r="IN463" s="206"/>
      <c r="IO463" s="206"/>
      <c r="IP463" s="206"/>
      <c r="IQ463" s="206"/>
      <c r="IR463" s="206"/>
      <c r="IS463" s="206"/>
      <c r="IT463" s="206"/>
      <c r="IU463" s="206"/>
    </row>
    <row r="464" spans="1:255" s="308" customFormat="1">
      <c r="A464" s="202"/>
      <c r="B464" s="240"/>
      <c r="C464" s="240" t="s">
        <v>328</v>
      </c>
      <c r="D464" s="204"/>
      <c r="E464" s="206"/>
      <c r="F464" s="241">
        <v>95</v>
      </c>
      <c r="G464" s="200" t="s">
        <v>232</v>
      </c>
      <c r="H464" s="9"/>
      <c r="I464" s="201"/>
      <c r="J464" s="238"/>
      <c r="K464" s="27">
        <f>+IF($C464=K$1,$F464*$H466,0)</f>
        <v>0</v>
      </c>
      <c r="L464" s="27">
        <f t="shared" ref="L464:Q464" si="229">+IF($C464=L$1,$F464*$H466,0)</f>
        <v>0</v>
      </c>
      <c r="M464" s="27">
        <f t="shared" si="229"/>
        <v>0</v>
      </c>
      <c r="N464" s="27">
        <f t="shared" si="229"/>
        <v>0</v>
      </c>
      <c r="O464" s="27">
        <f t="shared" si="229"/>
        <v>0</v>
      </c>
      <c r="P464" s="27">
        <f t="shared" si="229"/>
        <v>0</v>
      </c>
      <c r="Q464" s="27">
        <f t="shared" si="229"/>
        <v>0</v>
      </c>
      <c r="R464" s="206"/>
      <c r="S464" s="206"/>
      <c r="T464" s="206"/>
      <c r="U464" s="206"/>
      <c r="V464" s="206"/>
      <c r="W464" s="206"/>
      <c r="X464" s="206"/>
      <c r="Y464" s="206"/>
      <c r="Z464" s="206"/>
      <c r="AA464" s="206"/>
      <c r="AB464" s="206"/>
      <c r="AC464" s="206"/>
      <c r="AD464" s="206"/>
      <c r="AE464" s="206"/>
      <c r="AF464" s="206"/>
      <c r="AG464" s="206"/>
      <c r="AH464" s="206"/>
      <c r="AI464" s="206"/>
      <c r="AJ464" s="206"/>
      <c r="AK464" s="206"/>
      <c r="AL464" s="206"/>
      <c r="AM464" s="206"/>
      <c r="AN464" s="206"/>
      <c r="AO464" s="206"/>
      <c r="AP464" s="206"/>
      <c r="AQ464" s="206"/>
      <c r="AR464" s="206"/>
      <c r="AS464" s="206"/>
      <c r="AT464" s="206"/>
      <c r="AU464" s="206"/>
      <c r="AV464" s="206"/>
      <c r="AW464" s="206"/>
      <c r="AX464" s="206"/>
      <c r="AY464" s="206"/>
      <c r="AZ464" s="206"/>
      <c r="BA464" s="206"/>
      <c r="BB464" s="206"/>
      <c r="BC464" s="206"/>
      <c r="BD464" s="206"/>
      <c r="BE464" s="206"/>
      <c r="BF464" s="206"/>
      <c r="BG464" s="206"/>
      <c r="BH464" s="206"/>
      <c r="BI464" s="206"/>
      <c r="BJ464" s="206"/>
      <c r="BK464" s="206"/>
      <c r="BL464" s="206"/>
      <c r="BM464" s="206"/>
      <c r="BN464" s="206"/>
      <c r="BO464" s="206"/>
      <c r="BP464" s="206"/>
      <c r="BQ464" s="206"/>
      <c r="BR464" s="206"/>
      <c r="BS464" s="206"/>
      <c r="BT464" s="206"/>
      <c r="BU464" s="206"/>
      <c r="BV464" s="206"/>
      <c r="BW464" s="206"/>
      <c r="BX464" s="206"/>
      <c r="BY464" s="206"/>
      <c r="BZ464" s="206"/>
      <c r="CA464" s="206"/>
      <c r="CB464" s="206"/>
      <c r="CC464" s="206"/>
      <c r="CD464" s="206"/>
      <c r="CE464" s="206"/>
      <c r="CF464" s="206"/>
      <c r="CG464" s="206"/>
      <c r="CH464" s="206"/>
      <c r="CI464" s="206"/>
      <c r="CJ464" s="206"/>
      <c r="CK464" s="206"/>
      <c r="CL464" s="206"/>
      <c r="CM464" s="206"/>
      <c r="CN464" s="206"/>
      <c r="CO464" s="206"/>
      <c r="CP464" s="206"/>
      <c r="CQ464" s="206"/>
      <c r="CR464" s="206"/>
      <c r="CS464" s="206"/>
      <c r="CT464" s="206"/>
      <c r="CU464" s="206"/>
      <c r="CV464" s="206"/>
      <c r="CW464" s="206"/>
      <c r="CX464" s="206"/>
      <c r="CY464" s="206"/>
      <c r="CZ464" s="206"/>
      <c r="DA464" s="206"/>
      <c r="DB464" s="206"/>
      <c r="DC464" s="206"/>
      <c r="DD464" s="206"/>
      <c r="DE464" s="206"/>
      <c r="DF464" s="206"/>
      <c r="DG464" s="206"/>
      <c r="DH464" s="206"/>
      <c r="DI464" s="206"/>
      <c r="DJ464" s="206"/>
      <c r="DK464" s="206"/>
      <c r="DL464" s="206"/>
      <c r="DM464" s="206"/>
      <c r="DN464" s="206"/>
      <c r="DO464" s="206"/>
      <c r="DP464" s="206"/>
      <c r="DQ464" s="206"/>
      <c r="DR464" s="206"/>
      <c r="DS464" s="206"/>
      <c r="DT464" s="206"/>
      <c r="DU464" s="206"/>
      <c r="DV464" s="206"/>
      <c r="DW464" s="206"/>
      <c r="DX464" s="206"/>
      <c r="DY464" s="206"/>
      <c r="DZ464" s="206"/>
      <c r="EA464" s="206"/>
      <c r="EB464" s="206"/>
      <c r="EC464" s="206"/>
      <c r="ED464" s="206"/>
      <c r="EE464" s="206"/>
      <c r="EF464" s="206"/>
      <c r="EG464" s="206"/>
      <c r="EH464" s="206"/>
      <c r="EI464" s="206"/>
      <c r="EJ464" s="206"/>
      <c r="EK464" s="206"/>
      <c r="EL464" s="206"/>
      <c r="EM464" s="206"/>
      <c r="EN464" s="206"/>
      <c r="EO464" s="206"/>
      <c r="EP464" s="206"/>
      <c r="EQ464" s="206"/>
      <c r="ER464" s="206"/>
      <c r="ES464" s="206"/>
      <c r="ET464" s="206"/>
      <c r="EU464" s="206"/>
      <c r="EV464" s="206"/>
      <c r="EW464" s="206"/>
      <c r="EX464" s="206"/>
      <c r="EY464" s="206"/>
      <c r="EZ464" s="206"/>
      <c r="FA464" s="206"/>
      <c r="FB464" s="206"/>
      <c r="FC464" s="206"/>
      <c r="FD464" s="206"/>
      <c r="FE464" s="206"/>
      <c r="FF464" s="206"/>
      <c r="FG464" s="206"/>
      <c r="FH464" s="206"/>
      <c r="FI464" s="206"/>
      <c r="FJ464" s="206"/>
      <c r="FK464" s="206"/>
      <c r="FL464" s="206"/>
      <c r="FM464" s="206"/>
      <c r="FN464" s="206"/>
      <c r="FO464" s="206"/>
      <c r="FP464" s="206"/>
      <c r="FQ464" s="206"/>
      <c r="FR464" s="206"/>
      <c r="FS464" s="206"/>
      <c r="FT464" s="206"/>
      <c r="FU464" s="206"/>
      <c r="FV464" s="206"/>
      <c r="FW464" s="206"/>
      <c r="FX464" s="206"/>
      <c r="FY464" s="206"/>
      <c r="FZ464" s="206"/>
      <c r="GA464" s="206"/>
      <c r="GB464" s="206"/>
      <c r="GC464" s="206"/>
      <c r="GD464" s="206"/>
      <c r="GE464" s="206"/>
      <c r="GF464" s="206"/>
      <c r="GG464" s="206"/>
      <c r="GH464" s="206"/>
      <c r="GI464" s="206"/>
      <c r="GJ464" s="206"/>
      <c r="GK464" s="206"/>
      <c r="GL464" s="206"/>
      <c r="GM464" s="206"/>
      <c r="GN464" s="206"/>
      <c r="GO464" s="206"/>
      <c r="GP464" s="206"/>
      <c r="GQ464" s="206"/>
      <c r="GR464" s="206"/>
      <c r="GS464" s="206"/>
      <c r="GT464" s="206"/>
      <c r="GU464" s="206"/>
      <c r="GV464" s="206"/>
      <c r="GW464" s="206"/>
      <c r="GX464" s="206"/>
      <c r="GY464" s="206"/>
      <c r="GZ464" s="206"/>
      <c r="HA464" s="206"/>
      <c r="HB464" s="206"/>
      <c r="HC464" s="206"/>
      <c r="HD464" s="206"/>
      <c r="HE464" s="206"/>
      <c r="HF464" s="206"/>
      <c r="HG464" s="206"/>
      <c r="HH464" s="206"/>
      <c r="HI464" s="206"/>
      <c r="HJ464" s="206"/>
      <c r="HK464" s="206"/>
      <c r="HL464" s="206"/>
      <c r="HM464" s="206"/>
      <c r="HN464" s="206"/>
      <c r="HO464" s="206"/>
      <c r="HP464" s="206"/>
      <c r="HQ464" s="206"/>
      <c r="HR464" s="206"/>
      <c r="HS464" s="206"/>
      <c r="HT464" s="206"/>
      <c r="HU464" s="206"/>
      <c r="HV464" s="206"/>
      <c r="HW464" s="206"/>
      <c r="HX464" s="206"/>
      <c r="HY464" s="206"/>
      <c r="HZ464" s="206"/>
      <c r="IA464" s="206"/>
      <c r="IB464" s="206"/>
      <c r="IC464" s="206"/>
      <c r="ID464" s="206"/>
      <c r="IE464" s="206"/>
      <c r="IF464" s="206"/>
      <c r="IG464" s="206"/>
      <c r="IH464" s="206"/>
      <c r="II464" s="206"/>
      <c r="IJ464" s="206"/>
      <c r="IK464" s="206"/>
      <c r="IL464" s="206"/>
      <c r="IM464" s="206"/>
      <c r="IN464" s="206"/>
      <c r="IO464" s="206"/>
      <c r="IP464" s="206"/>
      <c r="IQ464" s="206"/>
      <c r="IR464" s="206"/>
      <c r="IS464" s="206"/>
      <c r="IT464" s="206"/>
      <c r="IU464" s="206"/>
    </row>
    <row r="465" spans="1:255" s="206" customFormat="1">
      <c r="A465" s="202"/>
      <c r="B465" s="240"/>
      <c r="C465" s="240" t="s">
        <v>329</v>
      </c>
      <c r="D465" s="204"/>
      <c r="F465" s="242">
        <v>95</v>
      </c>
      <c r="G465" s="243" t="s">
        <v>232</v>
      </c>
      <c r="H465" s="9"/>
      <c r="I465" s="201"/>
      <c r="J465" s="238"/>
      <c r="K465" s="27">
        <f>+IF($C465=K$1,$F465*$H466,0)</f>
        <v>0</v>
      </c>
      <c r="L465" s="27">
        <f t="shared" ref="L465:Q465" si="230">+IF($C465=L$1,$F465*$H466,0)</f>
        <v>0</v>
      </c>
      <c r="M465" s="27">
        <f t="shared" si="230"/>
        <v>0</v>
      </c>
      <c r="N465" s="27">
        <f t="shared" si="230"/>
        <v>0</v>
      </c>
      <c r="O465" s="27">
        <f t="shared" si="230"/>
        <v>0</v>
      </c>
      <c r="P465" s="27">
        <f t="shared" si="230"/>
        <v>0</v>
      </c>
      <c r="Q465" s="27">
        <f t="shared" si="230"/>
        <v>0</v>
      </c>
    </row>
    <row r="466" spans="1:255" s="206" customFormat="1">
      <c r="A466" s="202"/>
      <c r="B466" s="240"/>
      <c r="C466" s="240"/>
      <c r="D466" s="204"/>
      <c r="F466" s="199">
        <f>SUM(F460:F465)</f>
        <v>293</v>
      </c>
      <c r="G466" s="200" t="s">
        <v>232</v>
      </c>
      <c r="H466" s="348">
        <v>0</v>
      </c>
      <c r="I466" s="201">
        <f>F466*ROUND(H466,2)</f>
        <v>0</v>
      </c>
      <c r="J466" s="238"/>
      <c r="K466" s="201"/>
      <c r="L466" s="201"/>
      <c r="M466" s="201"/>
      <c r="N466" s="201"/>
      <c r="O466" s="201"/>
      <c r="P466" s="201"/>
      <c r="Q466" s="201"/>
    </row>
    <row r="467" spans="1:255" s="206" customFormat="1">
      <c r="A467" s="222"/>
      <c r="B467" s="325"/>
      <c r="C467" s="308"/>
      <c r="D467" s="322"/>
      <c r="E467" s="308"/>
      <c r="F467" s="308"/>
      <c r="G467" s="308"/>
      <c r="H467" s="233"/>
      <c r="I467" s="308"/>
      <c r="J467" s="239"/>
      <c r="K467" s="309"/>
      <c r="L467" s="309"/>
      <c r="M467" s="309"/>
      <c r="N467" s="309"/>
      <c r="O467" s="309"/>
      <c r="P467" s="309"/>
      <c r="Q467" s="309"/>
      <c r="R467" s="308"/>
      <c r="S467" s="308"/>
      <c r="T467" s="308"/>
      <c r="U467" s="308"/>
      <c r="V467" s="308"/>
      <c r="W467" s="308"/>
      <c r="X467" s="308"/>
      <c r="Y467" s="308"/>
      <c r="Z467" s="308"/>
      <c r="AA467" s="308"/>
      <c r="AB467" s="308"/>
      <c r="AC467" s="308"/>
      <c r="AD467" s="308"/>
      <c r="AE467" s="308"/>
      <c r="AF467" s="308"/>
      <c r="AG467" s="308"/>
      <c r="AH467" s="308"/>
      <c r="AI467" s="308"/>
      <c r="AJ467" s="308"/>
      <c r="AK467" s="308"/>
      <c r="AL467" s="308"/>
      <c r="AM467" s="308"/>
      <c r="AN467" s="308"/>
      <c r="AO467" s="308"/>
      <c r="AP467" s="308"/>
      <c r="AQ467" s="308"/>
      <c r="AR467" s="308"/>
      <c r="AS467" s="308"/>
      <c r="AT467" s="308"/>
      <c r="AU467" s="308"/>
      <c r="AV467" s="308"/>
      <c r="AW467" s="308"/>
      <c r="AX467" s="308"/>
      <c r="AY467" s="308"/>
      <c r="AZ467" s="308"/>
      <c r="BA467" s="308"/>
      <c r="BB467" s="308"/>
      <c r="BC467" s="308"/>
      <c r="BD467" s="308"/>
      <c r="BE467" s="308"/>
      <c r="BF467" s="308"/>
      <c r="BG467" s="308"/>
      <c r="BH467" s="308"/>
      <c r="BI467" s="308"/>
      <c r="BJ467" s="308"/>
      <c r="BK467" s="308"/>
      <c r="BL467" s="308"/>
      <c r="BM467" s="308"/>
      <c r="BN467" s="308"/>
      <c r="BO467" s="308"/>
      <c r="BP467" s="308"/>
      <c r="BQ467" s="308"/>
      <c r="BR467" s="308"/>
      <c r="BS467" s="308"/>
      <c r="BT467" s="308"/>
      <c r="BU467" s="308"/>
      <c r="BV467" s="308"/>
      <c r="BW467" s="308"/>
      <c r="BX467" s="308"/>
      <c r="BY467" s="308"/>
      <c r="BZ467" s="308"/>
      <c r="CA467" s="308"/>
      <c r="CB467" s="308"/>
      <c r="CC467" s="308"/>
      <c r="CD467" s="308"/>
      <c r="CE467" s="308"/>
      <c r="CF467" s="308"/>
      <c r="CG467" s="308"/>
      <c r="CH467" s="308"/>
      <c r="CI467" s="308"/>
      <c r="CJ467" s="308"/>
      <c r="CK467" s="308"/>
      <c r="CL467" s="308"/>
      <c r="CM467" s="308"/>
      <c r="CN467" s="308"/>
      <c r="CO467" s="308"/>
      <c r="CP467" s="308"/>
      <c r="CQ467" s="308"/>
      <c r="CR467" s="308"/>
      <c r="CS467" s="308"/>
      <c r="CT467" s="308"/>
      <c r="CU467" s="308"/>
      <c r="CV467" s="308"/>
      <c r="CW467" s="308"/>
      <c r="CX467" s="308"/>
      <c r="CY467" s="308"/>
      <c r="CZ467" s="308"/>
      <c r="DA467" s="308"/>
      <c r="DB467" s="308"/>
      <c r="DC467" s="308"/>
      <c r="DD467" s="308"/>
      <c r="DE467" s="308"/>
      <c r="DF467" s="308"/>
      <c r="DG467" s="308"/>
      <c r="DH467" s="308"/>
      <c r="DI467" s="308"/>
      <c r="DJ467" s="308"/>
      <c r="DK467" s="308"/>
      <c r="DL467" s="308"/>
      <c r="DM467" s="308"/>
      <c r="DN467" s="308"/>
      <c r="DO467" s="308"/>
      <c r="DP467" s="308"/>
      <c r="DQ467" s="308"/>
      <c r="DR467" s="308"/>
      <c r="DS467" s="308"/>
      <c r="DT467" s="308"/>
      <c r="DU467" s="308"/>
      <c r="DV467" s="308"/>
      <c r="DW467" s="308"/>
      <c r="DX467" s="308"/>
      <c r="DY467" s="308"/>
      <c r="DZ467" s="308"/>
      <c r="EA467" s="308"/>
      <c r="EB467" s="308"/>
      <c r="EC467" s="308"/>
      <c r="ED467" s="308"/>
      <c r="EE467" s="308"/>
      <c r="EF467" s="308"/>
      <c r="EG467" s="308"/>
      <c r="EH467" s="308"/>
      <c r="EI467" s="308"/>
      <c r="EJ467" s="308"/>
      <c r="EK467" s="308"/>
      <c r="EL467" s="308"/>
      <c r="EM467" s="308"/>
      <c r="EN467" s="308"/>
      <c r="EO467" s="308"/>
      <c r="EP467" s="308"/>
      <c r="EQ467" s="308"/>
      <c r="ER467" s="308"/>
      <c r="ES467" s="308"/>
      <c r="ET467" s="308"/>
      <c r="EU467" s="308"/>
      <c r="EV467" s="308"/>
      <c r="EW467" s="308"/>
      <c r="EX467" s="308"/>
      <c r="EY467" s="308"/>
      <c r="EZ467" s="308"/>
      <c r="FA467" s="308"/>
      <c r="FB467" s="308"/>
      <c r="FC467" s="308"/>
      <c r="FD467" s="308"/>
      <c r="FE467" s="308"/>
      <c r="FF467" s="308"/>
      <c r="FG467" s="308"/>
      <c r="FH467" s="308"/>
      <c r="FI467" s="308"/>
      <c r="FJ467" s="308"/>
      <c r="FK467" s="308"/>
      <c r="FL467" s="308"/>
      <c r="FM467" s="308"/>
      <c r="FN467" s="308"/>
      <c r="FO467" s="308"/>
      <c r="FP467" s="308"/>
      <c r="FQ467" s="308"/>
      <c r="FR467" s="308"/>
      <c r="FS467" s="308"/>
      <c r="FT467" s="308"/>
      <c r="FU467" s="308"/>
      <c r="FV467" s="308"/>
      <c r="FW467" s="308"/>
      <c r="FX467" s="308"/>
      <c r="FY467" s="308"/>
      <c r="FZ467" s="308"/>
      <c r="GA467" s="308"/>
      <c r="GB467" s="308"/>
      <c r="GC467" s="308"/>
      <c r="GD467" s="308"/>
      <c r="GE467" s="308"/>
      <c r="GF467" s="308"/>
      <c r="GG467" s="308"/>
      <c r="GH467" s="308"/>
      <c r="GI467" s="308"/>
      <c r="GJ467" s="308"/>
      <c r="GK467" s="308"/>
      <c r="GL467" s="308"/>
      <c r="GM467" s="308"/>
      <c r="GN467" s="308"/>
      <c r="GO467" s="308"/>
      <c r="GP467" s="308"/>
      <c r="GQ467" s="308"/>
      <c r="GR467" s="308"/>
      <c r="GS467" s="308"/>
      <c r="GT467" s="308"/>
      <c r="GU467" s="308"/>
      <c r="GV467" s="308"/>
      <c r="GW467" s="308"/>
      <c r="GX467" s="308"/>
      <c r="GY467" s="308"/>
      <c r="GZ467" s="308"/>
      <c r="HA467" s="308"/>
      <c r="HB467" s="308"/>
      <c r="HC467" s="308"/>
      <c r="HD467" s="308"/>
      <c r="HE467" s="308"/>
      <c r="HF467" s="308"/>
      <c r="HG467" s="308"/>
      <c r="HH467" s="308"/>
      <c r="HI467" s="308"/>
      <c r="HJ467" s="308"/>
      <c r="HK467" s="308"/>
      <c r="HL467" s="308"/>
      <c r="HM467" s="308"/>
      <c r="HN467" s="308"/>
      <c r="HO467" s="308"/>
      <c r="HP467" s="308"/>
      <c r="HQ467" s="308"/>
      <c r="HR467" s="308"/>
      <c r="HS467" s="308"/>
      <c r="HT467" s="308"/>
      <c r="HU467" s="308"/>
      <c r="HV467" s="308"/>
      <c r="HW467" s="308"/>
      <c r="HX467" s="308"/>
      <c r="HY467" s="308"/>
      <c r="HZ467" s="308"/>
      <c r="IA467" s="308"/>
      <c r="IB467" s="308"/>
      <c r="IC467" s="308"/>
      <c r="ID467" s="308"/>
      <c r="IE467" s="308"/>
      <c r="IF467" s="308"/>
      <c r="IG467" s="308"/>
      <c r="IH467" s="308"/>
      <c r="II467" s="308"/>
      <c r="IJ467" s="308"/>
      <c r="IK467" s="308"/>
      <c r="IL467" s="308"/>
      <c r="IM467" s="308"/>
      <c r="IN467" s="308"/>
      <c r="IO467" s="308"/>
      <c r="IP467" s="308"/>
      <c r="IQ467" s="308"/>
      <c r="IR467" s="308"/>
      <c r="IS467" s="308"/>
      <c r="IT467" s="308"/>
      <c r="IU467" s="308"/>
    </row>
    <row r="468" spans="1:255" s="206" customFormat="1" ht="57">
      <c r="A468" s="222" t="s">
        <v>28</v>
      </c>
      <c r="B468" s="326">
        <v>14</v>
      </c>
      <c r="C468" s="206" t="s">
        <v>334</v>
      </c>
      <c r="D468" s="314" t="s">
        <v>348</v>
      </c>
      <c r="E468" s="308"/>
      <c r="F468" s="310"/>
      <c r="G468" s="238"/>
      <c r="H468" s="174"/>
      <c r="I468" s="8"/>
      <c r="J468" s="324">
        <v>35</v>
      </c>
      <c r="K468" s="309"/>
      <c r="L468" s="309"/>
      <c r="M468" s="309"/>
      <c r="N468" s="309"/>
      <c r="O468" s="309"/>
      <c r="P468" s="309"/>
      <c r="Q468" s="309"/>
      <c r="R468" s="308"/>
      <c r="S468" s="308"/>
      <c r="T468" s="308"/>
      <c r="U468" s="308"/>
      <c r="V468" s="308"/>
      <c r="W468" s="308"/>
      <c r="X468" s="308"/>
      <c r="Y468" s="308"/>
      <c r="Z468" s="308"/>
      <c r="AA468" s="308"/>
      <c r="AB468" s="308"/>
      <c r="AC468" s="308"/>
      <c r="AD468" s="308"/>
      <c r="AE468" s="308"/>
      <c r="AF468" s="308"/>
      <c r="AG468" s="308"/>
      <c r="AH468" s="308"/>
      <c r="AI468" s="308"/>
      <c r="AJ468" s="308"/>
      <c r="AK468" s="308"/>
      <c r="AL468" s="308"/>
      <c r="AM468" s="308"/>
      <c r="AN468" s="308"/>
      <c r="AO468" s="308"/>
      <c r="AP468" s="308"/>
      <c r="AQ468" s="308"/>
      <c r="AR468" s="308"/>
      <c r="AS468" s="308"/>
      <c r="AT468" s="308"/>
      <c r="AU468" s="308"/>
      <c r="AV468" s="308"/>
      <c r="AW468" s="308"/>
      <c r="AX468" s="308"/>
      <c r="AY468" s="308"/>
      <c r="AZ468" s="308"/>
      <c r="BA468" s="308"/>
      <c r="BB468" s="308"/>
      <c r="BC468" s="308"/>
      <c r="BD468" s="308"/>
      <c r="BE468" s="308"/>
      <c r="BF468" s="308"/>
      <c r="BG468" s="308"/>
      <c r="BH468" s="308"/>
      <c r="BI468" s="308"/>
      <c r="BJ468" s="308"/>
      <c r="BK468" s="308"/>
      <c r="BL468" s="308"/>
      <c r="BM468" s="308"/>
      <c r="BN468" s="308"/>
      <c r="BO468" s="308"/>
      <c r="BP468" s="308"/>
      <c r="BQ468" s="308"/>
      <c r="BR468" s="308"/>
      <c r="BS468" s="308"/>
      <c r="BT468" s="308"/>
      <c r="BU468" s="308"/>
      <c r="BV468" s="308"/>
      <c r="BW468" s="308"/>
      <c r="BX468" s="308"/>
      <c r="BY468" s="308"/>
      <c r="BZ468" s="308"/>
      <c r="CA468" s="308"/>
      <c r="CB468" s="308"/>
      <c r="CC468" s="308"/>
      <c r="CD468" s="308"/>
      <c r="CE468" s="308"/>
      <c r="CF468" s="308"/>
      <c r="CG468" s="308"/>
      <c r="CH468" s="308"/>
      <c r="CI468" s="308"/>
      <c r="CJ468" s="308"/>
      <c r="CK468" s="308"/>
      <c r="CL468" s="308"/>
      <c r="CM468" s="308"/>
      <c r="CN468" s="308"/>
      <c r="CO468" s="308"/>
      <c r="CP468" s="308"/>
      <c r="CQ468" s="308"/>
      <c r="CR468" s="308"/>
      <c r="CS468" s="308"/>
      <c r="CT468" s="308"/>
      <c r="CU468" s="308"/>
      <c r="CV468" s="308"/>
      <c r="CW468" s="308"/>
      <c r="CX468" s="308"/>
      <c r="CY468" s="308"/>
      <c r="CZ468" s="308"/>
      <c r="DA468" s="308"/>
      <c r="DB468" s="308"/>
      <c r="DC468" s="308"/>
      <c r="DD468" s="308"/>
      <c r="DE468" s="308"/>
      <c r="DF468" s="308"/>
      <c r="DG468" s="308"/>
      <c r="DH468" s="308"/>
      <c r="DI468" s="308"/>
      <c r="DJ468" s="308"/>
      <c r="DK468" s="308"/>
      <c r="DL468" s="308"/>
      <c r="DM468" s="308"/>
      <c r="DN468" s="308"/>
      <c r="DO468" s="308"/>
      <c r="DP468" s="308"/>
      <c r="DQ468" s="308"/>
      <c r="DR468" s="308"/>
      <c r="DS468" s="308"/>
      <c r="DT468" s="308"/>
      <c r="DU468" s="308"/>
      <c r="DV468" s="308"/>
      <c r="DW468" s="308"/>
      <c r="DX468" s="308"/>
      <c r="DY468" s="308"/>
      <c r="DZ468" s="308"/>
      <c r="EA468" s="308"/>
      <c r="EB468" s="308"/>
      <c r="EC468" s="308"/>
      <c r="ED468" s="308"/>
      <c r="EE468" s="308"/>
      <c r="EF468" s="308"/>
      <c r="EG468" s="308"/>
      <c r="EH468" s="308"/>
      <c r="EI468" s="308"/>
      <c r="EJ468" s="308"/>
      <c r="EK468" s="308"/>
      <c r="EL468" s="308"/>
      <c r="EM468" s="308"/>
      <c r="EN468" s="308"/>
      <c r="EO468" s="308"/>
      <c r="EP468" s="308"/>
      <c r="EQ468" s="308"/>
      <c r="ER468" s="308"/>
      <c r="ES468" s="308"/>
      <c r="ET468" s="308"/>
      <c r="EU468" s="308"/>
      <c r="EV468" s="308"/>
      <c r="EW468" s="308"/>
      <c r="EX468" s="308"/>
      <c r="EY468" s="308"/>
      <c r="EZ468" s="308"/>
      <c r="FA468" s="308"/>
      <c r="FB468" s="308"/>
      <c r="FC468" s="308"/>
      <c r="FD468" s="308"/>
      <c r="FE468" s="308"/>
      <c r="FF468" s="308"/>
      <c r="FG468" s="308"/>
      <c r="FH468" s="308"/>
      <c r="FI468" s="308"/>
      <c r="FJ468" s="308"/>
      <c r="FK468" s="308"/>
      <c r="FL468" s="308"/>
      <c r="FM468" s="308"/>
      <c r="FN468" s="308"/>
      <c r="FO468" s="308"/>
      <c r="FP468" s="308"/>
      <c r="FQ468" s="308"/>
      <c r="FR468" s="308"/>
      <c r="FS468" s="308"/>
      <c r="FT468" s="308"/>
      <c r="FU468" s="308"/>
      <c r="FV468" s="308"/>
      <c r="FW468" s="308"/>
      <c r="FX468" s="308"/>
      <c r="FY468" s="308"/>
      <c r="FZ468" s="308"/>
      <c r="GA468" s="308"/>
      <c r="GB468" s="308"/>
      <c r="GC468" s="308"/>
      <c r="GD468" s="308"/>
      <c r="GE468" s="308"/>
      <c r="GF468" s="308"/>
      <c r="GG468" s="308"/>
      <c r="GH468" s="308"/>
      <c r="GI468" s="308"/>
      <c r="GJ468" s="308"/>
      <c r="GK468" s="308"/>
      <c r="GL468" s="308"/>
      <c r="GM468" s="308"/>
      <c r="GN468" s="308"/>
      <c r="GO468" s="308"/>
      <c r="GP468" s="308"/>
      <c r="GQ468" s="308"/>
      <c r="GR468" s="308"/>
      <c r="GS468" s="308"/>
      <c r="GT468" s="308"/>
      <c r="GU468" s="308"/>
      <c r="GV468" s="308"/>
      <c r="GW468" s="308"/>
      <c r="GX468" s="308"/>
      <c r="GY468" s="308"/>
      <c r="GZ468" s="308"/>
      <c r="HA468" s="308"/>
      <c r="HB468" s="308"/>
      <c r="HC468" s="308"/>
      <c r="HD468" s="308"/>
      <c r="HE468" s="308"/>
      <c r="HF468" s="308"/>
      <c r="HG468" s="308"/>
      <c r="HH468" s="308"/>
      <c r="HI468" s="308"/>
      <c r="HJ468" s="308"/>
      <c r="HK468" s="308"/>
      <c r="HL468" s="308"/>
      <c r="HM468" s="308"/>
      <c r="HN468" s="308"/>
      <c r="HO468" s="308"/>
      <c r="HP468" s="308"/>
      <c r="HQ468" s="308"/>
      <c r="HR468" s="308"/>
      <c r="HS468" s="308"/>
      <c r="HT468" s="308"/>
      <c r="HU468" s="308"/>
      <c r="HV468" s="308"/>
      <c r="HW468" s="308"/>
      <c r="HX468" s="308"/>
      <c r="HY468" s="308"/>
      <c r="HZ468" s="308"/>
      <c r="IA468" s="308"/>
      <c r="IB468" s="308"/>
      <c r="IC468" s="308"/>
      <c r="ID468" s="308"/>
      <c r="IE468" s="308"/>
      <c r="IF468" s="308"/>
      <c r="IG468" s="308"/>
      <c r="IH468" s="308"/>
      <c r="II468" s="308"/>
      <c r="IJ468" s="308"/>
      <c r="IK468" s="308"/>
      <c r="IL468" s="308"/>
      <c r="IM468" s="308"/>
      <c r="IN468" s="308"/>
      <c r="IO468" s="308"/>
      <c r="IP468" s="308"/>
      <c r="IQ468" s="308"/>
      <c r="IR468" s="308"/>
      <c r="IS468" s="308"/>
      <c r="IT468" s="308"/>
      <c r="IU468" s="308"/>
    </row>
    <row r="469" spans="1:255" s="206" customFormat="1">
      <c r="A469" s="202"/>
      <c r="B469" s="240"/>
      <c r="C469" s="240" t="s">
        <v>324</v>
      </c>
      <c r="D469" s="204"/>
      <c r="E469" s="204"/>
      <c r="F469" s="241">
        <v>1</v>
      </c>
      <c r="G469" s="246" t="s">
        <v>117</v>
      </c>
      <c r="H469" s="9"/>
      <c r="I469" s="247"/>
      <c r="J469" s="238"/>
      <c r="K469" s="27">
        <f>+IF($C469=K$1,$F469*$H475,0)</f>
        <v>0</v>
      </c>
      <c r="L469" s="27">
        <f t="shared" ref="L469:Q469" si="231">+IF($C469=L$1,$F469*$H475,0)</f>
        <v>0</v>
      </c>
      <c r="M469" s="27">
        <f t="shared" si="231"/>
        <v>0</v>
      </c>
      <c r="N469" s="27">
        <f t="shared" si="231"/>
        <v>0</v>
      </c>
      <c r="O469" s="27">
        <f t="shared" si="231"/>
        <v>0</v>
      </c>
      <c r="P469" s="27">
        <f t="shared" si="231"/>
        <v>0</v>
      </c>
      <c r="Q469" s="27">
        <f t="shared" si="231"/>
        <v>0</v>
      </c>
    </row>
    <row r="470" spans="1:255" s="206" customFormat="1">
      <c r="A470" s="202"/>
      <c r="B470" s="240"/>
      <c r="C470" s="240" t="s">
        <v>325</v>
      </c>
      <c r="D470" s="204"/>
      <c r="E470" s="204"/>
      <c r="F470" s="241">
        <v>1</v>
      </c>
      <c r="G470" s="246" t="s">
        <v>117</v>
      </c>
      <c r="H470" s="9"/>
      <c r="I470" s="201"/>
      <c r="J470" s="238"/>
      <c r="K470" s="27">
        <f>+IF($C470=K$1,$F470*$H475,0)</f>
        <v>0</v>
      </c>
      <c r="L470" s="27">
        <f t="shared" ref="L470:Q470" si="232">+IF($C470=L$1,$F470*$H475,0)</f>
        <v>0</v>
      </c>
      <c r="M470" s="27">
        <f t="shared" si="232"/>
        <v>0</v>
      </c>
      <c r="N470" s="27">
        <f t="shared" si="232"/>
        <v>0</v>
      </c>
      <c r="O470" s="27">
        <f t="shared" si="232"/>
        <v>0</v>
      </c>
      <c r="P470" s="27">
        <f t="shared" si="232"/>
        <v>0</v>
      </c>
      <c r="Q470" s="27">
        <f t="shared" si="232"/>
        <v>0</v>
      </c>
    </row>
    <row r="471" spans="1:255" s="206" customFormat="1">
      <c r="A471" s="202"/>
      <c r="B471" s="240"/>
      <c r="C471" s="240" t="s">
        <v>326</v>
      </c>
      <c r="D471" s="204"/>
      <c r="E471" s="204"/>
      <c r="F471" s="241">
        <v>1</v>
      </c>
      <c r="G471" s="246" t="s">
        <v>117</v>
      </c>
      <c r="H471" s="9"/>
      <c r="I471" s="201"/>
      <c r="J471" s="238"/>
      <c r="K471" s="27">
        <f>+IF($C471=K$1,$F471*$H475,0)</f>
        <v>0</v>
      </c>
      <c r="L471" s="27">
        <f t="shared" ref="L471:Q471" si="233">+IF($C471=L$1,$F471*$H475,0)</f>
        <v>0</v>
      </c>
      <c r="M471" s="27">
        <f t="shared" si="233"/>
        <v>0</v>
      </c>
      <c r="N471" s="27">
        <f t="shared" si="233"/>
        <v>0</v>
      </c>
      <c r="O471" s="27">
        <f t="shared" si="233"/>
        <v>0</v>
      </c>
      <c r="P471" s="27">
        <f t="shared" si="233"/>
        <v>0</v>
      </c>
      <c r="Q471" s="27">
        <f t="shared" si="233"/>
        <v>0</v>
      </c>
    </row>
    <row r="472" spans="1:255" s="308" customFormat="1">
      <c r="A472" s="202"/>
      <c r="B472" s="240"/>
      <c r="C472" s="240" t="s">
        <v>327</v>
      </c>
      <c r="D472" s="204"/>
      <c r="E472" s="204"/>
      <c r="F472" s="241">
        <v>1</v>
      </c>
      <c r="G472" s="246" t="s">
        <v>117</v>
      </c>
      <c r="H472" s="9"/>
      <c r="I472" s="201"/>
      <c r="J472" s="238"/>
      <c r="K472" s="27">
        <f>+IF($C472=K$1,$F472*$H475,0)</f>
        <v>0</v>
      </c>
      <c r="L472" s="27">
        <f t="shared" ref="L472:Q472" si="234">+IF($C472=L$1,$F472*$H475,0)</f>
        <v>0</v>
      </c>
      <c r="M472" s="27">
        <f t="shared" si="234"/>
        <v>0</v>
      </c>
      <c r="N472" s="27">
        <f t="shared" si="234"/>
        <v>0</v>
      </c>
      <c r="O472" s="27">
        <f t="shared" si="234"/>
        <v>0</v>
      </c>
      <c r="P472" s="27">
        <f t="shared" si="234"/>
        <v>0</v>
      </c>
      <c r="Q472" s="27">
        <f t="shared" si="234"/>
        <v>0</v>
      </c>
      <c r="R472" s="206"/>
      <c r="S472" s="206"/>
      <c r="T472" s="206"/>
      <c r="U472" s="206"/>
      <c r="V472" s="206"/>
      <c r="W472" s="206"/>
      <c r="X472" s="206"/>
      <c r="Y472" s="206"/>
      <c r="Z472" s="206"/>
      <c r="AA472" s="206"/>
      <c r="AB472" s="206"/>
      <c r="AC472" s="206"/>
      <c r="AD472" s="206"/>
      <c r="AE472" s="206"/>
      <c r="AF472" s="206"/>
      <c r="AG472" s="206"/>
      <c r="AH472" s="206"/>
      <c r="AI472" s="206"/>
      <c r="AJ472" s="206"/>
      <c r="AK472" s="206"/>
      <c r="AL472" s="206"/>
      <c r="AM472" s="206"/>
      <c r="AN472" s="206"/>
      <c r="AO472" s="206"/>
      <c r="AP472" s="206"/>
      <c r="AQ472" s="206"/>
      <c r="AR472" s="206"/>
      <c r="AS472" s="206"/>
      <c r="AT472" s="206"/>
      <c r="AU472" s="206"/>
      <c r="AV472" s="206"/>
      <c r="AW472" s="206"/>
      <c r="AX472" s="206"/>
      <c r="AY472" s="206"/>
      <c r="AZ472" s="206"/>
      <c r="BA472" s="206"/>
      <c r="BB472" s="206"/>
      <c r="BC472" s="206"/>
      <c r="BD472" s="206"/>
      <c r="BE472" s="206"/>
      <c r="BF472" s="206"/>
      <c r="BG472" s="206"/>
      <c r="BH472" s="206"/>
      <c r="BI472" s="206"/>
      <c r="BJ472" s="206"/>
      <c r="BK472" s="206"/>
      <c r="BL472" s="206"/>
      <c r="BM472" s="206"/>
      <c r="BN472" s="206"/>
      <c r="BO472" s="206"/>
      <c r="BP472" s="206"/>
      <c r="BQ472" s="206"/>
      <c r="BR472" s="206"/>
      <c r="BS472" s="206"/>
      <c r="BT472" s="206"/>
      <c r="BU472" s="206"/>
      <c r="BV472" s="206"/>
      <c r="BW472" s="206"/>
      <c r="BX472" s="206"/>
      <c r="BY472" s="206"/>
      <c r="BZ472" s="206"/>
      <c r="CA472" s="206"/>
      <c r="CB472" s="206"/>
      <c r="CC472" s="206"/>
      <c r="CD472" s="206"/>
      <c r="CE472" s="206"/>
      <c r="CF472" s="206"/>
      <c r="CG472" s="206"/>
      <c r="CH472" s="206"/>
      <c r="CI472" s="206"/>
      <c r="CJ472" s="206"/>
      <c r="CK472" s="206"/>
      <c r="CL472" s="206"/>
      <c r="CM472" s="206"/>
      <c r="CN472" s="206"/>
      <c r="CO472" s="206"/>
      <c r="CP472" s="206"/>
      <c r="CQ472" s="206"/>
      <c r="CR472" s="206"/>
      <c r="CS472" s="206"/>
      <c r="CT472" s="206"/>
      <c r="CU472" s="206"/>
      <c r="CV472" s="206"/>
      <c r="CW472" s="206"/>
      <c r="CX472" s="206"/>
      <c r="CY472" s="206"/>
      <c r="CZ472" s="206"/>
      <c r="DA472" s="206"/>
      <c r="DB472" s="206"/>
      <c r="DC472" s="206"/>
      <c r="DD472" s="206"/>
      <c r="DE472" s="206"/>
      <c r="DF472" s="206"/>
      <c r="DG472" s="206"/>
      <c r="DH472" s="206"/>
      <c r="DI472" s="206"/>
      <c r="DJ472" s="206"/>
      <c r="DK472" s="206"/>
      <c r="DL472" s="206"/>
      <c r="DM472" s="206"/>
      <c r="DN472" s="206"/>
      <c r="DO472" s="206"/>
      <c r="DP472" s="206"/>
      <c r="DQ472" s="206"/>
      <c r="DR472" s="206"/>
      <c r="DS472" s="206"/>
      <c r="DT472" s="206"/>
      <c r="DU472" s="206"/>
      <c r="DV472" s="206"/>
      <c r="DW472" s="206"/>
      <c r="DX472" s="206"/>
      <c r="DY472" s="206"/>
      <c r="DZ472" s="206"/>
      <c r="EA472" s="206"/>
      <c r="EB472" s="206"/>
      <c r="EC472" s="206"/>
      <c r="ED472" s="206"/>
      <c r="EE472" s="206"/>
      <c r="EF472" s="206"/>
      <c r="EG472" s="206"/>
      <c r="EH472" s="206"/>
      <c r="EI472" s="206"/>
      <c r="EJ472" s="206"/>
      <c r="EK472" s="206"/>
      <c r="EL472" s="206"/>
      <c r="EM472" s="206"/>
      <c r="EN472" s="206"/>
      <c r="EO472" s="206"/>
      <c r="EP472" s="206"/>
      <c r="EQ472" s="206"/>
      <c r="ER472" s="206"/>
      <c r="ES472" s="206"/>
      <c r="ET472" s="206"/>
      <c r="EU472" s="206"/>
      <c r="EV472" s="206"/>
      <c r="EW472" s="206"/>
      <c r="EX472" s="206"/>
      <c r="EY472" s="206"/>
      <c r="EZ472" s="206"/>
      <c r="FA472" s="206"/>
      <c r="FB472" s="206"/>
      <c r="FC472" s="206"/>
      <c r="FD472" s="206"/>
      <c r="FE472" s="206"/>
      <c r="FF472" s="206"/>
      <c r="FG472" s="206"/>
      <c r="FH472" s="206"/>
      <c r="FI472" s="206"/>
      <c r="FJ472" s="206"/>
      <c r="FK472" s="206"/>
      <c r="FL472" s="206"/>
      <c r="FM472" s="206"/>
      <c r="FN472" s="206"/>
      <c r="FO472" s="206"/>
      <c r="FP472" s="206"/>
      <c r="FQ472" s="206"/>
      <c r="FR472" s="206"/>
      <c r="FS472" s="206"/>
      <c r="FT472" s="206"/>
      <c r="FU472" s="206"/>
      <c r="FV472" s="206"/>
      <c r="FW472" s="206"/>
      <c r="FX472" s="206"/>
      <c r="FY472" s="206"/>
      <c r="FZ472" s="206"/>
      <c r="GA472" s="206"/>
      <c r="GB472" s="206"/>
      <c r="GC472" s="206"/>
      <c r="GD472" s="206"/>
      <c r="GE472" s="206"/>
      <c r="GF472" s="206"/>
      <c r="GG472" s="206"/>
      <c r="GH472" s="206"/>
      <c r="GI472" s="206"/>
      <c r="GJ472" s="206"/>
      <c r="GK472" s="206"/>
      <c r="GL472" s="206"/>
      <c r="GM472" s="206"/>
      <c r="GN472" s="206"/>
      <c r="GO472" s="206"/>
      <c r="GP472" s="206"/>
      <c r="GQ472" s="206"/>
      <c r="GR472" s="206"/>
      <c r="GS472" s="206"/>
      <c r="GT472" s="206"/>
      <c r="GU472" s="206"/>
      <c r="GV472" s="206"/>
      <c r="GW472" s="206"/>
      <c r="GX472" s="206"/>
      <c r="GY472" s="206"/>
      <c r="GZ472" s="206"/>
      <c r="HA472" s="206"/>
      <c r="HB472" s="206"/>
      <c r="HC472" s="206"/>
      <c r="HD472" s="206"/>
      <c r="HE472" s="206"/>
      <c r="HF472" s="206"/>
      <c r="HG472" s="206"/>
      <c r="HH472" s="206"/>
      <c r="HI472" s="206"/>
      <c r="HJ472" s="206"/>
      <c r="HK472" s="206"/>
      <c r="HL472" s="206"/>
      <c r="HM472" s="206"/>
      <c r="HN472" s="206"/>
      <c r="HO472" s="206"/>
      <c r="HP472" s="206"/>
      <c r="HQ472" s="206"/>
      <c r="HR472" s="206"/>
      <c r="HS472" s="206"/>
      <c r="HT472" s="206"/>
      <c r="HU472" s="206"/>
      <c r="HV472" s="206"/>
      <c r="HW472" s="206"/>
      <c r="HX472" s="206"/>
      <c r="HY472" s="206"/>
      <c r="HZ472" s="206"/>
      <c r="IA472" s="206"/>
      <c r="IB472" s="206"/>
      <c r="IC472" s="206"/>
      <c r="ID472" s="206"/>
      <c r="IE472" s="206"/>
      <c r="IF472" s="206"/>
      <c r="IG472" s="206"/>
      <c r="IH472" s="206"/>
      <c r="II472" s="206"/>
      <c r="IJ472" s="206"/>
      <c r="IK472" s="206"/>
      <c r="IL472" s="206"/>
      <c r="IM472" s="206"/>
      <c r="IN472" s="206"/>
      <c r="IO472" s="206"/>
      <c r="IP472" s="206"/>
      <c r="IQ472" s="206"/>
      <c r="IR472" s="206"/>
      <c r="IS472" s="206"/>
      <c r="IT472" s="206"/>
      <c r="IU472" s="206"/>
    </row>
    <row r="473" spans="1:255" s="308" customFormat="1">
      <c r="A473" s="202"/>
      <c r="B473" s="240"/>
      <c r="C473" s="240" t="s">
        <v>328</v>
      </c>
      <c r="D473" s="204"/>
      <c r="E473" s="204"/>
      <c r="F473" s="241">
        <v>1</v>
      </c>
      <c r="G473" s="246" t="s">
        <v>117</v>
      </c>
      <c r="H473" s="9"/>
      <c r="I473" s="201"/>
      <c r="J473" s="238"/>
      <c r="K473" s="27">
        <f>+IF($C473=K$1,$F473*$H475,0)</f>
        <v>0</v>
      </c>
      <c r="L473" s="27">
        <f t="shared" ref="L473:Q473" si="235">+IF($C473=L$1,$F473*$H475,0)</f>
        <v>0</v>
      </c>
      <c r="M473" s="27">
        <f t="shared" si="235"/>
        <v>0</v>
      </c>
      <c r="N473" s="27">
        <f t="shared" si="235"/>
        <v>0</v>
      </c>
      <c r="O473" s="27">
        <f t="shared" si="235"/>
        <v>0</v>
      </c>
      <c r="P473" s="27">
        <f t="shared" si="235"/>
        <v>0</v>
      </c>
      <c r="Q473" s="27">
        <f t="shared" si="235"/>
        <v>0</v>
      </c>
      <c r="R473" s="206"/>
      <c r="S473" s="206"/>
      <c r="T473" s="206"/>
      <c r="U473" s="206"/>
      <c r="V473" s="206"/>
      <c r="W473" s="206"/>
      <c r="X473" s="206"/>
      <c r="Y473" s="206"/>
      <c r="Z473" s="206"/>
      <c r="AA473" s="206"/>
      <c r="AB473" s="206"/>
      <c r="AC473" s="206"/>
      <c r="AD473" s="206"/>
      <c r="AE473" s="206"/>
      <c r="AF473" s="206"/>
      <c r="AG473" s="206"/>
      <c r="AH473" s="206"/>
      <c r="AI473" s="206"/>
      <c r="AJ473" s="206"/>
      <c r="AK473" s="206"/>
      <c r="AL473" s="206"/>
      <c r="AM473" s="206"/>
      <c r="AN473" s="206"/>
      <c r="AO473" s="206"/>
      <c r="AP473" s="206"/>
      <c r="AQ473" s="206"/>
      <c r="AR473" s="206"/>
      <c r="AS473" s="206"/>
      <c r="AT473" s="206"/>
      <c r="AU473" s="206"/>
      <c r="AV473" s="206"/>
      <c r="AW473" s="206"/>
      <c r="AX473" s="206"/>
      <c r="AY473" s="206"/>
      <c r="AZ473" s="206"/>
      <c r="BA473" s="206"/>
      <c r="BB473" s="206"/>
      <c r="BC473" s="206"/>
      <c r="BD473" s="206"/>
      <c r="BE473" s="206"/>
      <c r="BF473" s="206"/>
      <c r="BG473" s="206"/>
      <c r="BH473" s="206"/>
      <c r="BI473" s="206"/>
      <c r="BJ473" s="206"/>
      <c r="BK473" s="206"/>
      <c r="BL473" s="206"/>
      <c r="BM473" s="206"/>
      <c r="BN473" s="206"/>
      <c r="BO473" s="206"/>
      <c r="BP473" s="206"/>
      <c r="BQ473" s="206"/>
      <c r="BR473" s="206"/>
      <c r="BS473" s="206"/>
      <c r="BT473" s="206"/>
      <c r="BU473" s="206"/>
      <c r="BV473" s="206"/>
      <c r="BW473" s="206"/>
      <c r="BX473" s="206"/>
      <c r="BY473" s="206"/>
      <c r="BZ473" s="206"/>
      <c r="CA473" s="206"/>
      <c r="CB473" s="206"/>
      <c r="CC473" s="206"/>
      <c r="CD473" s="206"/>
      <c r="CE473" s="206"/>
      <c r="CF473" s="206"/>
      <c r="CG473" s="206"/>
      <c r="CH473" s="206"/>
      <c r="CI473" s="206"/>
      <c r="CJ473" s="206"/>
      <c r="CK473" s="206"/>
      <c r="CL473" s="206"/>
      <c r="CM473" s="206"/>
      <c r="CN473" s="206"/>
      <c r="CO473" s="206"/>
      <c r="CP473" s="206"/>
      <c r="CQ473" s="206"/>
      <c r="CR473" s="206"/>
      <c r="CS473" s="206"/>
      <c r="CT473" s="206"/>
      <c r="CU473" s="206"/>
      <c r="CV473" s="206"/>
      <c r="CW473" s="206"/>
      <c r="CX473" s="206"/>
      <c r="CY473" s="206"/>
      <c r="CZ473" s="206"/>
      <c r="DA473" s="206"/>
      <c r="DB473" s="206"/>
      <c r="DC473" s="206"/>
      <c r="DD473" s="206"/>
      <c r="DE473" s="206"/>
      <c r="DF473" s="206"/>
      <c r="DG473" s="206"/>
      <c r="DH473" s="206"/>
      <c r="DI473" s="206"/>
      <c r="DJ473" s="206"/>
      <c r="DK473" s="206"/>
      <c r="DL473" s="206"/>
      <c r="DM473" s="206"/>
      <c r="DN473" s="206"/>
      <c r="DO473" s="206"/>
      <c r="DP473" s="206"/>
      <c r="DQ473" s="206"/>
      <c r="DR473" s="206"/>
      <c r="DS473" s="206"/>
      <c r="DT473" s="206"/>
      <c r="DU473" s="206"/>
      <c r="DV473" s="206"/>
      <c r="DW473" s="206"/>
      <c r="DX473" s="206"/>
      <c r="DY473" s="206"/>
      <c r="DZ473" s="206"/>
      <c r="EA473" s="206"/>
      <c r="EB473" s="206"/>
      <c r="EC473" s="206"/>
      <c r="ED473" s="206"/>
      <c r="EE473" s="206"/>
      <c r="EF473" s="206"/>
      <c r="EG473" s="206"/>
      <c r="EH473" s="206"/>
      <c r="EI473" s="206"/>
      <c r="EJ473" s="206"/>
      <c r="EK473" s="206"/>
      <c r="EL473" s="206"/>
      <c r="EM473" s="206"/>
      <c r="EN473" s="206"/>
      <c r="EO473" s="206"/>
      <c r="EP473" s="206"/>
      <c r="EQ473" s="206"/>
      <c r="ER473" s="206"/>
      <c r="ES473" s="206"/>
      <c r="ET473" s="206"/>
      <c r="EU473" s="206"/>
      <c r="EV473" s="206"/>
      <c r="EW473" s="206"/>
      <c r="EX473" s="206"/>
      <c r="EY473" s="206"/>
      <c r="EZ473" s="206"/>
      <c r="FA473" s="206"/>
      <c r="FB473" s="206"/>
      <c r="FC473" s="206"/>
      <c r="FD473" s="206"/>
      <c r="FE473" s="206"/>
      <c r="FF473" s="206"/>
      <c r="FG473" s="206"/>
      <c r="FH473" s="206"/>
      <c r="FI473" s="206"/>
      <c r="FJ473" s="206"/>
      <c r="FK473" s="206"/>
      <c r="FL473" s="206"/>
      <c r="FM473" s="206"/>
      <c r="FN473" s="206"/>
      <c r="FO473" s="206"/>
      <c r="FP473" s="206"/>
      <c r="FQ473" s="206"/>
      <c r="FR473" s="206"/>
      <c r="FS473" s="206"/>
      <c r="FT473" s="206"/>
      <c r="FU473" s="206"/>
      <c r="FV473" s="206"/>
      <c r="FW473" s="206"/>
      <c r="FX473" s="206"/>
      <c r="FY473" s="206"/>
      <c r="FZ473" s="206"/>
      <c r="GA473" s="206"/>
      <c r="GB473" s="206"/>
      <c r="GC473" s="206"/>
      <c r="GD473" s="206"/>
      <c r="GE473" s="206"/>
      <c r="GF473" s="206"/>
      <c r="GG473" s="206"/>
      <c r="GH473" s="206"/>
      <c r="GI473" s="206"/>
      <c r="GJ473" s="206"/>
      <c r="GK473" s="206"/>
      <c r="GL473" s="206"/>
      <c r="GM473" s="206"/>
      <c r="GN473" s="206"/>
      <c r="GO473" s="206"/>
      <c r="GP473" s="206"/>
      <c r="GQ473" s="206"/>
      <c r="GR473" s="206"/>
      <c r="GS473" s="206"/>
      <c r="GT473" s="206"/>
      <c r="GU473" s="206"/>
      <c r="GV473" s="206"/>
      <c r="GW473" s="206"/>
      <c r="GX473" s="206"/>
      <c r="GY473" s="206"/>
      <c r="GZ473" s="206"/>
      <c r="HA473" s="206"/>
      <c r="HB473" s="206"/>
      <c r="HC473" s="206"/>
      <c r="HD473" s="206"/>
      <c r="HE473" s="206"/>
      <c r="HF473" s="206"/>
      <c r="HG473" s="206"/>
      <c r="HH473" s="206"/>
      <c r="HI473" s="206"/>
      <c r="HJ473" s="206"/>
      <c r="HK473" s="206"/>
      <c r="HL473" s="206"/>
      <c r="HM473" s="206"/>
      <c r="HN473" s="206"/>
      <c r="HO473" s="206"/>
      <c r="HP473" s="206"/>
      <c r="HQ473" s="206"/>
      <c r="HR473" s="206"/>
      <c r="HS473" s="206"/>
      <c r="HT473" s="206"/>
      <c r="HU473" s="206"/>
      <c r="HV473" s="206"/>
      <c r="HW473" s="206"/>
      <c r="HX473" s="206"/>
      <c r="HY473" s="206"/>
      <c r="HZ473" s="206"/>
      <c r="IA473" s="206"/>
      <c r="IB473" s="206"/>
      <c r="IC473" s="206"/>
      <c r="ID473" s="206"/>
      <c r="IE473" s="206"/>
      <c r="IF473" s="206"/>
      <c r="IG473" s="206"/>
      <c r="IH473" s="206"/>
      <c r="II473" s="206"/>
      <c r="IJ473" s="206"/>
      <c r="IK473" s="206"/>
      <c r="IL473" s="206"/>
      <c r="IM473" s="206"/>
      <c r="IN473" s="206"/>
      <c r="IO473" s="206"/>
      <c r="IP473" s="206"/>
      <c r="IQ473" s="206"/>
      <c r="IR473" s="206"/>
      <c r="IS473" s="206"/>
      <c r="IT473" s="206"/>
      <c r="IU473" s="206"/>
    </row>
    <row r="474" spans="1:255" s="206" customFormat="1">
      <c r="A474" s="202"/>
      <c r="B474" s="240"/>
      <c r="C474" s="240" t="s">
        <v>329</v>
      </c>
      <c r="D474" s="204"/>
      <c r="E474" s="204"/>
      <c r="F474" s="242">
        <v>1</v>
      </c>
      <c r="G474" s="248" t="s">
        <v>117</v>
      </c>
      <c r="H474" s="9"/>
      <c r="I474" s="201"/>
      <c r="J474" s="238"/>
      <c r="K474" s="27">
        <f>+IF($C474=K$1,$F474*$H475,0)</f>
        <v>0</v>
      </c>
      <c r="L474" s="27">
        <f t="shared" ref="L474:Q474" si="236">+IF($C474=L$1,$F474*$H475,0)</f>
        <v>0</v>
      </c>
      <c r="M474" s="27">
        <f t="shared" si="236"/>
        <v>0</v>
      </c>
      <c r="N474" s="27">
        <f t="shared" si="236"/>
        <v>0</v>
      </c>
      <c r="O474" s="27">
        <f t="shared" si="236"/>
        <v>0</v>
      </c>
      <c r="P474" s="27">
        <f t="shared" si="236"/>
        <v>0</v>
      </c>
      <c r="Q474" s="27">
        <f t="shared" si="236"/>
        <v>0</v>
      </c>
    </row>
    <row r="475" spans="1:255" s="206" customFormat="1">
      <c r="A475" s="202"/>
      <c r="B475" s="240"/>
      <c r="C475" s="240"/>
      <c r="D475" s="204"/>
      <c r="E475" s="204"/>
      <c r="F475" s="199">
        <f>SUM(F469:F474)</f>
        <v>6</v>
      </c>
      <c r="G475" s="246" t="s">
        <v>117</v>
      </c>
      <c r="H475" s="348">
        <v>0</v>
      </c>
      <c r="I475" s="201">
        <f>F475*ROUND(H475,2)</f>
        <v>0</v>
      </c>
      <c r="J475" s="238"/>
      <c r="K475" s="201"/>
      <c r="L475" s="201"/>
      <c r="M475" s="201"/>
      <c r="N475" s="201"/>
      <c r="O475" s="201"/>
      <c r="P475" s="201"/>
      <c r="Q475" s="201"/>
    </row>
    <row r="476" spans="1:255" s="206" customFormat="1">
      <c r="A476" s="327"/>
      <c r="B476" s="326"/>
      <c r="C476" s="308"/>
      <c r="D476" s="314"/>
      <c r="E476" s="308"/>
      <c r="F476" s="310"/>
      <c r="G476" s="238"/>
      <c r="H476" s="174"/>
      <c r="I476" s="8"/>
      <c r="J476" s="251"/>
      <c r="K476" s="309"/>
      <c r="L476" s="309"/>
      <c r="M476" s="309"/>
      <c r="N476" s="309"/>
      <c r="O476" s="309"/>
      <c r="P476" s="309"/>
      <c r="Q476" s="309"/>
      <c r="R476" s="308"/>
      <c r="S476" s="308"/>
      <c r="T476" s="308"/>
      <c r="U476" s="308"/>
      <c r="V476" s="308"/>
      <c r="W476" s="308"/>
      <c r="X476" s="308"/>
      <c r="Y476" s="308"/>
      <c r="Z476" s="308"/>
      <c r="AA476" s="308"/>
      <c r="AB476" s="308"/>
      <c r="AC476" s="308"/>
      <c r="AD476" s="308"/>
      <c r="AE476" s="308"/>
      <c r="AF476" s="308"/>
      <c r="AG476" s="308"/>
      <c r="AH476" s="308"/>
      <c r="AI476" s="308"/>
      <c r="AJ476" s="308"/>
      <c r="AK476" s="308"/>
      <c r="AL476" s="308"/>
      <c r="AM476" s="308"/>
      <c r="AN476" s="308"/>
      <c r="AO476" s="308"/>
      <c r="AP476" s="308"/>
      <c r="AQ476" s="308"/>
      <c r="AR476" s="308"/>
      <c r="AS476" s="308"/>
      <c r="AT476" s="308"/>
      <c r="AU476" s="308"/>
      <c r="AV476" s="308"/>
      <c r="AW476" s="308"/>
      <c r="AX476" s="308"/>
      <c r="AY476" s="308"/>
      <c r="AZ476" s="308"/>
      <c r="BA476" s="308"/>
      <c r="BB476" s="308"/>
      <c r="BC476" s="308"/>
      <c r="BD476" s="308"/>
      <c r="BE476" s="308"/>
      <c r="BF476" s="308"/>
      <c r="BG476" s="308"/>
      <c r="BH476" s="308"/>
      <c r="BI476" s="308"/>
      <c r="BJ476" s="308"/>
      <c r="BK476" s="308"/>
      <c r="BL476" s="308"/>
      <c r="BM476" s="308"/>
      <c r="BN476" s="308"/>
      <c r="BO476" s="308"/>
      <c r="BP476" s="308"/>
      <c r="BQ476" s="308"/>
      <c r="BR476" s="308"/>
      <c r="BS476" s="308"/>
      <c r="BT476" s="308"/>
      <c r="BU476" s="308"/>
      <c r="BV476" s="308"/>
      <c r="BW476" s="308"/>
      <c r="BX476" s="308"/>
      <c r="BY476" s="308"/>
      <c r="BZ476" s="308"/>
      <c r="CA476" s="308"/>
      <c r="CB476" s="308"/>
      <c r="CC476" s="308"/>
      <c r="CD476" s="308"/>
      <c r="CE476" s="308"/>
      <c r="CF476" s="308"/>
      <c r="CG476" s="308"/>
      <c r="CH476" s="308"/>
      <c r="CI476" s="308"/>
      <c r="CJ476" s="308"/>
      <c r="CK476" s="308"/>
      <c r="CL476" s="308"/>
      <c r="CM476" s="308"/>
      <c r="CN476" s="308"/>
      <c r="CO476" s="308"/>
      <c r="CP476" s="308"/>
      <c r="CQ476" s="308"/>
      <c r="CR476" s="308"/>
      <c r="CS476" s="308"/>
      <c r="CT476" s="308"/>
      <c r="CU476" s="308"/>
      <c r="CV476" s="308"/>
      <c r="CW476" s="308"/>
      <c r="CX476" s="308"/>
      <c r="CY476" s="308"/>
      <c r="CZ476" s="308"/>
      <c r="DA476" s="308"/>
      <c r="DB476" s="308"/>
      <c r="DC476" s="308"/>
      <c r="DD476" s="308"/>
      <c r="DE476" s="308"/>
      <c r="DF476" s="308"/>
      <c r="DG476" s="308"/>
      <c r="DH476" s="308"/>
      <c r="DI476" s="308"/>
      <c r="DJ476" s="308"/>
      <c r="DK476" s="308"/>
      <c r="DL476" s="308"/>
      <c r="DM476" s="308"/>
      <c r="DN476" s="308"/>
      <c r="DO476" s="308"/>
      <c r="DP476" s="308"/>
      <c r="DQ476" s="308"/>
      <c r="DR476" s="308"/>
      <c r="DS476" s="308"/>
      <c r="DT476" s="308"/>
      <c r="DU476" s="308"/>
      <c r="DV476" s="308"/>
      <c r="DW476" s="308"/>
      <c r="DX476" s="308"/>
      <c r="DY476" s="308"/>
      <c r="DZ476" s="308"/>
      <c r="EA476" s="308"/>
      <c r="EB476" s="308"/>
      <c r="EC476" s="308"/>
      <c r="ED476" s="308"/>
      <c r="EE476" s="308"/>
      <c r="EF476" s="308"/>
      <c r="EG476" s="308"/>
      <c r="EH476" s="308"/>
      <c r="EI476" s="308"/>
      <c r="EJ476" s="308"/>
      <c r="EK476" s="308"/>
      <c r="EL476" s="308"/>
      <c r="EM476" s="308"/>
      <c r="EN476" s="308"/>
      <c r="EO476" s="308"/>
      <c r="EP476" s="308"/>
      <c r="EQ476" s="308"/>
      <c r="ER476" s="308"/>
      <c r="ES476" s="308"/>
      <c r="ET476" s="308"/>
      <c r="EU476" s="308"/>
      <c r="EV476" s="308"/>
      <c r="EW476" s="308"/>
      <c r="EX476" s="308"/>
      <c r="EY476" s="308"/>
      <c r="EZ476" s="308"/>
      <c r="FA476" s="308"/>
      <c r="FB476" s="308"/>
      <c r="FC476" s="308"/>
      <c r="FD476" s="308"/>
      <c r="FE476" s="308"/>
      <c r="FF476" s="308"/>
      <c r="FG476" s="308"/>
      <c r="FH476" s="308"/>
      <c r="FI476" s="308"/>
      <c r="FJ476" s="308"/>
      <c r="FK476" s="308"/>
      <c r="FL476" s="308"/>
      <c r="FM476" s="308"/>
      <c r="FN476" s="308"/>
      <c r="FO476" s="308"/>
      <c r="FP476" s="308"/>
      <c r="FQ476" s="308"/>
      <c r="FR476" s="308"/>
      <c r="FS476" s="308"/>
      <c r="FT476" s="308"/>
      <c r="FU476" s="308"/>
      <c r="FV476" s="308"/>
      <c r="FW476" s="308"/>
      <c r="FX476" s="308"/>
      <c r="FY476" s="308"/>
      <c r="FZ476" s="308"/>
      <c r="GA476" s="308"/>
      <c r="GB476" s="308"/>
      <c r="GC476" s="308"/>
      <c r="GD476" s="308"/>
      <c r="GE476" s="308"/>
      <c r="GF476" s="308"/>
      <c r="GG476" s="308"/>
      <c r="GH476" s="308"/>
      <c r="GI476" s="308"/>
      <c r="GJ476" s="308"/>
      <c r="GK476" s="308"/>
      <c r="GL476" s="308"/>
      <c r="GM476" s="308"/>
      <c r="GN476" s="308"/>
      <c r="GO476" s="308"/>
      <c r="GP476" s="308"/>
      <c r="GQ476" s="308"/>
      <c r="GR476" s="308"/>
      <c r="GS476" s="308"/>
      <c r="GT476" s="308"/>
      <c r="GU476" s="308"/>
      <c r="GV476" s="308"/>
      <c r="GW476" s="308"/>
      <c r="GX476" s="308"/>
      <c r="GY476" s="308"/>
      <c r="GZ476" s="308"/>
      <c r="HA476" s="308"/>
      <c r="HB476" s="308"/>
      <c r="HC476" s="308"/>
      <c r="HD476" s="308"/>
      <c r="HE476" s="308"/>
      <c r="HF476" s="308"/>
      <c r="HG476" s="308"/>
      <c r="HH476" s="308"/>
      <c r="HI476" s="308"/>
      <c r="HJ476" s="308"/>
      <c r="HK476" s="308"/>
      <c r="HL476" s="308"/>
      <c r="HM476" s="308"/>
      <c r="HN476" s="308"/>
      <c r="HO476" s="308"/>
      <c r="HP476" s="308"/>
      <c r="HQ476" s="308"/>
      <c r="HR476" s="308"/>
      <c r="HS476" s="308"/>
      <c r="HT476" s="308"/>
      <c r="HU476" s="308"/>
      <c r="HV476" s="308"/>
      <c r="HW476" s="308"/>
      <c r="HX476" s="308"/>
      <c r="HY476" s="308"/>
      <c r="HZ476" s="308"/>
      <c r="IA476" s="308"/>
      <c r="IB476" s="308"/>
      <c r="IC476" s="308"/>
      <c r="ID476" s="308"/>
      <c r="IE476" s="308"/>
      <c r="IF476" s="308"/>
      <c r="IG476" s="308"/>
      <c r="IH476" s="308"/>
      <c r="II476" s="308"/>
      <c r="IJ476" s="308"/>
      <c r="IK476" s="308"/>
      <c r="IL476" s="308"/>
      <c r="IM476" s="308"/>
      <c r="IN476" s="308"/>
      <c r="IO476" s="308"/>
      <c r="IP476" s="308"/>
      <c r="IQ476" s="308"/>
      <c r="IR476" s="308"/>
      <c r="IS476" s="308"/>
      <c r="IT476" s="308"/>
      <c r="IU476" s="308"/>
    </row>
    <row r="477" spans="1:255" s="206" customFormat="1" ht="28.5">
      <c r="A477" s="222" t="s">
        <v>28</v>
      </c>
      <c r="B477" s="328">
        <v>15</v>
      </c>
      <c r="C477" s="206" t="s">
        <v>334</v>
      </c>
      <c r="D477" s="204" t="s">
        <v>349</v>
      </c>
      <c r="E477" s="308"/>
      <c r="F477" s="310"/>
      <c r="G477" s="238"/>
      <c r="H477" s="9"/>
      <c r="I477" s="201"/>
      <c r="J477" s="324">
        <v>36</v>
      </c>
      <c r="K477" s="309"/>
      <c r="L477" s="309"/>
      <c r="M477" s="309"/>
      <c r="N477" s="309"/>
      <c r="O477" s="309"/>
      <c r="P477" s="309"/>
      <c r="Q477" s="309"/>
      <c r="R477" s="308"/>
      <c r="S477" s="308"/>
      <c r="T477" s="308"/>
      <c r="U477" s="308"/>
      <c r="V477" s="308"/>
      <c r="W477" s="308"/>
      <c r="X477" s="308"/>
      <c r="Y477" s="308"/>
      <c r="Z477" s="308"/>
      <c r="AA477" s="308"/>
      <c r="AB477" s="308"/>
      <c r="AC477" s="308"/>
      <c r="AD477" s="308"/>
      <c r="AE477" s="308"/>
      <c r="AF477" s="308"/>
      <c r="AG477" s="308"/>
      <c r="AH477" s="308"/>
      <c r="AI477" s="308"/>
      <c r="AJ477" s="308"/>
      <c r="AK477" s="308"/>
      <c r="AL477" s="308"/>
      <c r="AM477" s="308"/>
      <c r="AN477" s="308"/>
      <c r="AO477" s="308"/>
      <c r="AP477" s="308"/>
      <c r="AQ477" s="308"/>
      <c r="AR477" s="308"/>
      <c r="AS477" s="308"/>
      <c r="AT477" s="308"/>
      <c r="AU477" s="308"/>
      <c r="AV477" s="308"/>
      <c r="AW477" s="308"/>
      <c r="AX477" s="308"/>
      <c r="AY477" s="308"/>
      <c r="AZ477" s="308"/>
      <c r="BA477" s="308"/>
      <c r="BB477" s="308"/>
      <c r="BC477" s="308"/>
      <c r="BD477" s="308"/>
      <c r="BE477" s="308"/>
      <c r="BF477" s="308"/>
      <c r="BG477" s="308"/>
      <c r="BH477" s="308"/>
      <c r="BI477" s="308"/>
      <c r="BJ477" s="308"/>
      <c r="BK477" s="308"/>
      <c r="BL477" s="308"/>
      <c r="BM477" s="308"/>
      <c r="BN477" s="308"/>
      <c r="BO477" s="308"/>
      <c r="BP477" s="308"/>
      <c r="BQ477" s="308"/>
      <c r="BR477" s="308"/>
      <c r="BS477" s="308"/>
      <c r="BT477" s="308"/>
      <c r="BU477" s="308"/>
      <c r="BV477" s="308"/>
      <c r="BW477" s="308"/>
      <c r="BX477" s="308"/>
      <c r="BY477" s="308"/>
      <c r="BZ477" s="308"/>
      <c r="CA477" s="308"/>
      <c r="CB477" s="308"/>
      <c r="CC477" s="308"/>
      <c r="CD477" s="308"/>
      <c r="CE477" s="308"/>
      <c r="CF477" s="308"/>
      <c r="CG477" s="308"/>
      <c r="CH477" s="308"/>
      <c r="CI477" s="308"/>
      <c r="CJ477" s="308"/>
      <c r="CK477" s="308"/>
      <c r="CL477" s="308"/>
      <c r="CM477" s="308"/>
      <c r="CN477" s="308"/>
      <c r="CO477" s="308"/>
      <c r="CP477" s="308"/>
      <c r="CQ477" s="308"/>
      <c r="CR477" s="308"/>
      <c r="CS477" s="308"/>
      <c r="CT477" s="308"/>
      <c r="CU477" s="308"/>
      <c r="CV477" s="308"/>
      <c r="CW477" s="308"/>
      <c r="CX477" s="308"/>
      <c r="CY477" s="308"/>
      <c r="CZ477" s="308"/>
      <c r="DA477" s="308"/>
      <c r="DB477" s="308"/>
      <c r="DC477" s="308"/>
      <c r="DD477" s="308"/>
      <c r="DE477" s="308"/>
      <c r="DF477" s="308"/>
      <c r="DG477" s="308"/>
      <c r="DH477" s="308"/>
      <c r="DI477" s="308"/>
      <c r="DJ477" s="308"/>
      <c r="DK477" s="308"/>
      <c r="DL477" s="308"/>
      <c r="DM477" s="308"/>
      <c r="DN477" s="308"/>
      <c r="DO477" s="308"/>
      <c r="DP477" s="308"/>
      <c r="DQ477" s="308"/>
      <c r="DR477" s="308"/>
      <c r="DS477" s="308"/>
      <c r="DT477" s="308"/>
      <c r="DU477" s="308"/>
      <c r="DV477" s="308"/>
      <c r="DW477" s="308"/>
      <c r="DX477" s="308"/>
      <c r="DY477" s="308"/>
      <c r="DZ477" s="308"/>
      <c r="EA477" s="308"/>
      <c r="EB477" s="308"/>
      <c r="EC477" s="308"/>
      <c r="ED477" s="308"/>
      <c r="EE477" s="308"/>
      <c r="EF477" s="308"/>
      <c r="EG477" s="308"/>
      <c r="EH477" s="308"/>
      <c r="EI477" s="308"/>
      <c r="EJ477" s="308"/>
      <c r="EK477" s="308"/>
      <c r="EL477" s="308"/>
      <c r="EM477" s="308"/>
      <c r="EN477" s="308"/>
      <c r="EO477" s="308"/>
      <c r="EP477" s="308"/>
      <c r="EQ477" s="308"/>
      <c r="ER477" s="308"/>
      <c r="ES477" s="308"/>
      <c r="ET477" s="308"/>
      <c r="EU477" s="308"/>
      <c r="EV477" s="308"/>
      <c r="EW477" s="308"/>
      <c r="EX477" s="308"/>
      <c r="EY477" s="308"/>
      <c r="EZ477" s="308"/>
      <c r="FA477" s="308"/>
      <c r="FB477" s="308"/>
      <c r="FC477" s="308"/>
      <c r="FD477" s="308"/>
      <c r="FE477" s="308"/>
      <c r="FF477" s="308"/>
      <c r="FG477" s="308"/>
      <c r="FH477" s="308"/>
      <c r="FI477" s="308"/>
      <c r="FJ477" s="308"/>
      <c r="FK477" s="308"/>
      <c r="FL477" s="308"/>
      <c r="FM477" s="308"/>
      <c r="FN477" s="308"/>
      <c r="FO477" s="308"/>
      <c r="FP477" s="308"/>
      <c r="FQ477" s="308"/>
      <c r="FR477" s="308"/>
      <c r="FS477" s="308"/>
      <c r="FT477" s="308"/>
      <c r="FU477" s="308"/>
      <c r="FV477" s="308"/>
      <c r="FW477" s="308"/>
      <c r="FX477" s="308"/>
      <c r="FY477" s="308"/>
      <c r="FZ477" s="308"/>
      <c r="GA477" s="308"/>
      <c r="GB477" s="308"/>
      <c r="GC477" s="308"/>
      <c r="GD477" s="308"/>
      <c r="GE477" s="308"/>
      <c r="GF477" s="308"/>
      <c r="GG477" s="308"/>
      <c r="GH477" s="308"/>
      <c r="GI477" s="308"/>
      <c r="GJ477" s="308"/>
      <c r="GK477" s="308"/>
      <c r="GL477" s="308"/>
      <c r="GM477" s="308"/>
      <c r="GN477" s="308"/>
      <c r="GO477" s="308"/>
      <c r="GP477" s="308"/>
      <c r="GQ477" s="308"/>
      <c r="GR477" s="308"/>
      <c r="GS477" s="308"/>
      <c r="GT477" s="308"/>
      <c r="GU477" s="308"/>
      <c r="GV477" s="308"/>
      <c r="GW477" s="308"/>
      <c r="GX477" s="308"/>
      <c r="GY477" s="308"/>
      <c r="GZ477" s="308"/>
      <c r="HA477" s="308"/>
      <c r="HB477" s="308"/>
      <c r="HC477" s="308"/>
      <c r="HD477" s="308"/>
      <c r="HE477" s="308"/>
      <c r="HF477" s="308"/>
      <c r="HG477" s="308"/>
      <c r="HH477" s="308"/>
      <c r="HI477" s="308"/>
      <c r="HJ477" s="308"/>
      <c r="HK477" s="308"/>
      <c r="HL477" s="308"/>
      <c r="HM477" s="308"/>
      <c r="HN477" s="308"/>
      <c r="HO477" s="308"/>
      <c r="HP477" s="308"/>
      <c r="HQ477" s="308"/>
      <c r="HR477" s="308"/>
      <c r="HS477" s="308"/>
      <c r="HT477" s="308"/>
      <c r="HU477" s="308"/>
      <c r="HV477" s="308"/>
      <c r="HW477" s="308"/>
      <c r="HX477" s="308"/>
      <c r="HY477" s="308"/>
      <c r="HZ477" s="308"/>
      <c r="IA477" s="308"/>
      <c r="IB477" s="308"/>
      <c r="IC477" s="308"/>
      <c r="ID477" s="308"/>
      <c r="IE477" s="308"/>
      <c r="IF477" s="308"/>
      <c r="IG477" s="308"/>
      <c r="IH477" s="308"/>
      <c r="II477" s="308"/>
      <c r="IJ477" s="308"/>
      <c r="IK477" s="308"/>
      <c r="IL477" s="308"/>
      <c r="IM477" s="308"/>
      <c r="IN477" s="308"/>
      <c r="IO477" s="308"/>
      <c r="IP477" s="308"/>
      <c r="IQ477" s="308"/>
      <c r="IR477" s="308"/>
      <c r="IS477" s="308"/>
      <c r="IT477" s="308"/>
      <c r="IU477" s="308"/>
    </row>
    <row r="478" spans="1:255" s="206" customFormat="1">
      <c r="A478" s="202"/>
      <c r="B478" s="240"/>
      <c r="C478" s="240" t="s">
        <v>324</v>
      </c>
      <c r="D478" s="204"/>
      <c r="E478" s="204"/>
      <c r="F478" s="241">
        <v>1</v>
      </c>
      <c r="G478" s="246" t="s">
        <v>117</v>
      </c>
      <c r="H478" s="9"/>
      <c r="I478" s="247"/>
      <c r="J478" s="238"/>
      <c r="K478" s="27">
        <f>+IF($C478=K$1,$F478*$H484,0)</f>
        <v>0</v>
      </c>
      <c r="L478" s="27">
        <f t="shared" ref="L478:Q478" si="237">+IF($C478=L$1,$F478*$H484,0)</f>
        <v>0</v>
      </c>
      <c r="M478" s="27">
        <f t="shared" si="237"/>
        <v>0</v>
      </c>
      <c r="N478" s="27">
        <f t="shared" si="237"/>
        <v>0</v>
      </c>
      <c r="O478" s="27">
        <f t="shared" si="237"/>
        <v>0</v>
      </c>
      <c r="P478" s="27">
        <f t="shared" si="237"/>
        <v>0</v>
      </c>
      <c r="Q478" s="27">
        <f t="shared" si="237"/>
        <v>0</v>
      </c>
    </row>
    <row r="479" spans="1:255" s="206" customFormat="1">
      <c r="A479" s="202"/>
      <c r="B479" s="240"/>
      <c r="C479" s="240" t="s">
        <v>325</v>
      </c>
      <c r="D479" s="204"/>
      <c r="E479" s="204"/>
      <c r="F479" s="241">
        <v>1</v>
      </c>
      <c r="G479" s="246" t="s">
        <v>117</v>
      </c>
      <c r="H479" s="9"/>
      <c r="I479" s="201"/>
      <c r="J479" s="238"/>
      <c r="K479" s="27">
        <f>+IF($C479=K$1,$F479*$H484,0)</f>
        <v>0</v>
      </c>
      <c r="L479" s="27">
        <f t="shared" ref="L479:Q479" si="238">+IF($C479=L$1,$F479*$H484,0)</f>
        <v>0</v>
      </c>
      <c r="M479" s="27">
        <f t="shared" si="238"/>
        <v>0</v>
      </c>
      <c r="N479" s="27">
        <f t="shared" si="238"/>
        <v>0</v>
      </c>
      <c r="O479" s="27">
        <f t="shared" si="238"/>
        <v>0</v>
      </c>
      <c r="P479" s="27">
        <f t="shared" si="238"/>
        <v>0</v>
      </c>
      <c r="Q479" s="27">
        <f t="shared" si="238"/>
        <v>0</v>
      </c>
    </row>
    <row r="480" spans="1:255" s="206" customFormat="1">
      <c r="A480" s="202"/>
      <c r="B480" s="240"/>
      <c r="C480" s="240" t="s">
        <v>326</v>
      </c>
      <c r="D480" s="204"/>
      <c r="E480" s="204"/>
      <c r="F480" s="241">
        <v>1</v>
      </c>
      <c r="G480" s="246" t="s">
        <v>117</v>
      </c>
      <c r="H480" s="9"/>
      <c r="I480" s="201"/>
      <c r="J480" s="238"/>
      <c r="K480" s="27">
        <f>+IF($C480=K$1,$F480*$H484,0)</f>
        <v>0</v>
      </c>
      <c r="L480" s="27">
        <f t="shared" ref="L480:Q480" si="239">+IF($C480=L$1,$F480*$H484,0)</f>
        <v>0</v>
      </c>
      <c r="M480" s="27">
        <f t="shared" si="239"/>
        <v>0</v>
      </c>
      <c r="N480" s="27">
        <f t="shared" si="239"/>
        <v>0</v>
      </c>
      <c r="O480" s="27">
        <f t="shared" si="239"/>
        <v>0</v>
      </c>
      <c r="P480" s="27">
        <f t="shared" si="239"/>
        <v>0</v>
      </c>
      <c r="Q480" s="27">
        <f t="shared" si="239"/>
        <v>0</v>
      </c>
    </row>
    <row r="481" spans="1:255" s="206" customFormat="1">
      <c r="A481" s="202"/>
      <c r="B481" s="240"/>
      <c r="C481" s="240" t="s">
        <v>327</v>
      </c>
      <c r="D481" s="204"/>
      <c r="E481" s="204"/>
      <c r="F481" s="241">
        <v>1</v>
      </c>
      <c r="G481" s="246" t="s">
        <v>117</v>
      </c>
      <c r="H481" s="9"/>
      <c r="I481" s="201"/>
      <c r="J481" s="238"/>
      <c r="K481" s="27">
        <f>+IF($C481=K$1,$F481*$H484,0)</f>
        <v>0</v>
      </c>
      <c r="L481" s="27">
        <f t="shared" ref="L481:Q481" si="240">+IF($C481=L$1,$F481*$H484,0)</f>
        <v>0</v>
      </c>
      <c r="M481" s="27">
        <f t="shared" si="240"/>
        <v>0</v>
      </c>
      <c r="N481" s="27">
        <f t="shared" si="240"/>
        <v>0</v>
      </c>
      <c r="O481" s="27">
        <f t="shared" si="240"/>
        <v>0</v>
      </c>
      <c r="P481" s="27">
        <f t="shared" si="240"/>
        <v>0</v>
      </c>
      <c r="Q481" s="27">
        <f t="shared" si="240"/>
        <v>0</v>
      </c>
    </row>
    <row r="482" spans="1:255" s="308" customFormat="1">
      <c r="A482" s="202"/>
      <c r="B482" s="240"/>
      <c r="C482" s="240" t="s">
        <v>328</v>
      </c>
      <c r="D482" s="204"/>
      <c r="E482" s="204"/>
      <c r="F482" s="241">
        <v>1</v>
      </c>
      <c r="G482" s="246" t="s">
        <v>117</v>
      </c>
      <c r="H482" s="9"/>
      <c r="I482" s="201"/>
      <c r="J482" s="238"/>
      <c r="K482" s="27">
        <f>+IF($C482=K$1,$F482*$H484,0)</f>
        <v>0</v>
      </c>
      <c r="L482" s="27">
        <f t="shared" ref="L482:Q482" si="241">+IF($C482=L$1,$F482*$H484,0)</f>
        <v>0</v>
      </c>
      <c r="M482" s="27">
        <f t="shared" si="241"/>
        <v>0</v>
      </c>
      <c r="N482" s="27">
        <f t="shared" si="241"/>
        <v>0</v>
      </c>
      <c r="O482" s="27">
        <f t="shared" si="241"/>
        <v>0</v>
      </c>
      <c r="P482" s="27">
        <f t="shared" si="241"/>
        <v>0</v>
      </c>
      <c r="Q482" s="27">
        <f t="shared" si="241"/>
        <v>0</v>
      </c>
      <c r="R482" s="206"/>
      <c r="S482" s="206"/>
      <c r="T482" s="206"/>
      <c r="U482" s="206"/>
      <c r="V482" s="206"/>
      <c r="W482" s="206"/>
      <c r="X482" s="206"/>
      <c r="Y482" s="206"/>
      <c r="Z482" s="206"/>
      <c r="AA482" s="206"/>
      <c r="AB482" s="206"/>
      <c r="AC482" s="206"/>
      <c r="AD482" s="206"/>
      <c r="AE482" s="206"/>
      <c r="AF482" s="206"/>
      <c r="AG482" s="206"/>
      <c r="AH482" s="206"/>
      <c r="AI482" s="206"/>
      <c r="AJ482" s="206"/>
      <c r="AK482" s="206"/>
      <c r="AL482" s="206"/>
      <c r="AM482" s="206"/>
      <c r="AN482" s="206"/>
      <c r="AO482" s="206"/>
      <c r="AP482" s="206"/>
      <c r="AQ482" s="206"/>
      <c r="AR482" s="206"/>
      <c r="AS482" s="206"/>
      <c r="AT482" s="206"/>
      <c r="AU482" s="206"/>
      <c r="AV482" s="206"/>
      <c r="AW482" s="206"/>
      <c r="AX482" s="206"/>
      <c r="AY482" s="206"/>
      <c r="AZ482" s="206"/>
      <c r="BA482" s="206"/>
      <c r="BB482" s="206"/>
      <c r="BC482" s="206"/>
      <c r="BD482" s="206"/>
      <c r="BE482" s="206"/>
      <c r="BF482" s="206"/>
      <c r="BG482" s="206"/>
      <c r="BH482" s="206"/>
      <c r="BI482" s="206"/>
      <c r="BJ482" s="206"/>
      <c r="BK482" s="206"/>
      <c r="BL482" s="206"/>
      <c r="BM482" s="206"/>
      <c r="BN482" s="206"/>
      <c r="BO482" s="206"/>
      <c r="BP482" s="206"/>
      <c r="BQ482" s="206"/>
      <c r="BR482" s="206"/>
      <c r="BS482" s="206"/>
      <c r="BT482" s="206"/>
      <c r="BU482" s="206"/>
      <c r="BV482" s="206"/>
      <c r="BW482" s="206"/>
      <c r="BX482" s="206"/>
      <c r="BY482" s="206"/>
      <c r="BZ482" s="206"/>
      <c r="CA482" s="206"/>
      <c r="CB482" s="206"/>
      <c r="CC482" s="206"/>
      <c r="CD482" s="206"/>
      <c r="CE482" s="206"/>
      <c r="CF482" s="206"/>
      <c r="CG482" s="206"/>
      <c r="CH482" s="206"/>
      <c r="CI482" s="206"/>
      <c r="CJ482" s="206"/>
      <c r="CK482" s="206"/>
      <c r="CL482" s="206"/>
      <c r="CM482" s="206"/>
      <c r="CN482" s="206"/>
      <c r="CO482" s="206"/>
      <c r="CP482" s="206"/>
      <c r="CQ482" s="206"/>
      <c r="CR482" s="206"/>
      <c r="CS482" s="206"/>
      <c r="CT482" s="206"/>
      <c r="CU482" s="206"/>
      <c r="CV482" s="206"/>
      <c r="CW482" s="206"/>
      <c r="CX482" s="206"/>
      <c r="CY482" s="206"/>
      <c r="CZ482" s="206"/>
      <c r="DA482" s="206"/>
      <c r="DB482" s="206"/>
      <c r="DC482" s="206"/>
      <c r="DD482" s="206"/>
      <c r="DE482" s="206"/>
      <c r="DF482" s="206"/>
      <c r="DG482" s="206"/>
      <c r="DH482" s="206"/>
      <c r="DI482" s="206"/>
      <c r="DJ482" s="206"/>
      <c r="DK482" s="206"/>
      <c r="DL482" s="206"/>
      <c r="DM482" s="206"/>
      <c r="DN482" s="206"/>
      <c r="DO482" s="206"/>
      <c r="DP482" s="206"/>
      <c r="DQ482" s="206"/>
      <c r="DR482" s="206"/>
      <c r="DS482" s="206"/>
      <c r="DT482" s="206"/>
      <c r="DU482" s="206"/>
      <c r="DV482" s="206"/>
      <c r="DW482" s="206"/>
      <c r="DX482" s="206"/>
      <c r="DY482" s="206"/>
      <c r="DZ482" s="206"/>
      <c r="EA482" s="206"/>
      <c r="EB482" s="206"/>
      <c r="EC482" s="206"/>
      <c r="ED482" s="206"/>
      <c r="EE482" s="206"/>
      <c r="EF482" s="206"/>
      <c r="EG482" s="206"/>
      <c r="EH482" s="206"/>
      <c r="EI482" s="206"/>
      <c r="EJ482" s="206"/>
      <c r="EK482" s="206"/>
      <c r="EL482" s="206"/>
      <c r="EM482" s="206"/>
      <c r="EN482" s="206"/>
      <c r="EO482" s="206"/>
      <c r="EP482" s="206"/>
      <c r="EQ482" s="206"/>
      <c r="ER482" s="206"/>
      <c r="ES482" s="206"/>
      <c r="ET482" s="206"/>
      <c r="EU482" s="206"/>
      <c r="EV482" s="206"/>
      <c r="EW482" s="206"/>
      <c r="EX482" s="206"/>
      <c r="EY482" s="206"/>
      <c r="EZ482" s="206"/>
      <c r="FA482" s="206"/>
      <c r="FB482" s="206"/>
      <c r="FC482" s="206"/>
      <c r="FD482" s="206"/>
      <c r="FE482" s="206"/>
      <c r="FF482" s="206"/>
      <c r="FG482" s="206"/>
      <c r="FH482" s="206"/>
      <c r="FI482" s="206"/>
      <c r="FJ482" s="206"/>
      <c r="FK482" s="206"/>
      <c r="FL482" s="206"/>
      <c r="FM482" s="206"/>
      <c r="FN482" s="206"/>
      <c r="FO482" s="206"/>
      <c r="FP482" s="206"/>
      <c r="FQ482" s="206"/>
      <c r="FR482" s="206"/>
      <c r="FS482" s="206"/>
      <c r="FT482" s="206"/>
      <c r="FU482" s="206"/>
      <c r="FV482" s="206"/>
      <c r="FW482" s="206"/>
      <c r="FX482" s="206"/>
      <c r="FY482" s="206"/>
      <c r="FZ482" s="206"/>
      <c r="GA482" s="206"/>
      <c r="GB482" s="206"/>
      <c r="GC482" s="206"/>
      <c r="GD482" s="206"/>
      <c r="GE482" s="206"/>
      <c r="GF482" s="206"/>
      <c r="GG482" s="206"/>
      <c r="GH482" s="206"/>
      <c r="GI482" s="206"/>
      <c r="GJ482" s="206"/>
      <c r="GK482" s="206"/>
      <c r="GL482" s="206"/>
      <c r="GM482" s="206"/>
      <c r="GN482" s="206"/>
      <c r="GO482" s="206"/>
      <c r="GP482" s="206"/>
      <c r="GQ482" s="206"/>
      <c r="GR482" s="206"/>
      <c r="GS482" s="206"/>
      <c r="GT482" s="206"/>
      <c r="GU482" s="206"/>
      <c r="GV482" s="206"/>
      <c r="GW482" s="206"/>
      <c r="GX482" s="206"/>
      <c r="GY482" s="206"/>
      <c r="GZ482" s="206"/>
      <c r="HA482" s="206"/>
      <c r="HB482" s="206"/>
      <c r="HC482" s="206"/>
      <c r="HD482" s="206"/>
      <c r="HE482" s="206"/>
      <c r="HF482" s="206"/>
      <c r="HG482" s="206"/>
      <c r="HH482" s="206"/>
      <c r="HI482" s="206"/>
      <c r="HJ482" s="206"/>
      <c r="HK482" s="206"/>
      <c r="HL482" s="206"/>
      <c r="HM482" s="206"/>
      <c r="HN482" s="206"/>
      <c r="HO482" s="206"/>
      <c r="HP482" s="206"/>
      <c r="HQ482" s="206"/>
      <c r="HR482" s="206"/>
      <c r="HS482" s="206"/>
      <c r="HT482" s="206"/>
      <c r="HU482" s="206"/>
      <c r="HV482" s="206"/>
      <c r="HW482" s="206"/>
      <c r="HX482" s="206"/>
      <c r="HY482" s="206"/>
      <c r="HZ482" s="206"/>
      <c r="IA482" s="206"/>
      <c r="IB482" s="206"/>
      <c r="IC482" s="206"/>
      <c r="ID482" s="206"/>
      <c r="IE482" s="206"/>
      <c r="IF482" s="206"/>
      <c r="IG482" s="206"/>
      <c r="IH482" s="206"/>
      <c r="II482" s="206"/>
      <c r="IJ482" s="206"/>
      <c r="IK482" s="206"/>
      <c r="IL482" s="206"/>
      <c r="IM482" s="206"/>
      <c r="IN482" s="206"/>
      <c r="IO482" s="206"/>
      <c r="IP482" s="206"/>
      <c r="IQ482" s="206"/>
      <c r="IR482" s="206"/>
      <c r="IS482" s="206"/>
      <c r="IT482" s="206"/>
      <c r="IU482" s="206"/>
    </row>
    <row r="483" spans="1:255" s="206" customFormat="1">
      <c r="A483" s="202"/>
      <c r="B483" s="240"/>
      <c r="C483" s="240" t="s">
        <v>329</v>
      </c>
      <c r="D483" s="204"/>
      <c r="E483" s="204"/>
      <c r="F483" s="242">
        <v>1</v>
      </c>
      <c r="G483" s="248" t="s">
        <v>117</v>
      </c>
      <c r="H483" s="9"/>
      <c r="I483" s="201"/>
      <c r="J483" s="238"/>
      <c r="K483" s="27">
        <f>+IF($C483=K$1,$F483*$H484,0)</f>
        <v>0</v>
      </c>
      <c r="L483" s="27">
        <f t="shared" ref="L483:Q483" si="242">+IF($C483=L$1,$F483*$H484,0)</f>
        <v>0</v>
      </c>
      <c r="M483" s="27">
        <f t="shared" si="242"/>
        <v>0</v>
      </c>
      <c r="N483" s="27">
        <f t="shared" si="242"/>
        <v>0</v>
      </c>
      <c r="O483" s="27">
        <f t="shared" si="242"/>
        <v>0</v>
      </c>
      <c r="P483" s="27">
        <f t="shared" si="242"/>
        <v>0</v>
      </c>
      <c r="Q483" s="27">
        <f t="shared" si="242"/>
        <v>0</v>
      </c>
    </row>
    <row r="484" spans="1:255" s="206" customFormat="1">
      <c r="A484" s="202"/>
      <c r="B484" s="240"/>
      <c r="C484" s="240"/>
      <c r="D484" s="204"/>
      <c r="E484" s="204"/>
      <c r="F484" s="199">
        <f>SUM(F478:F483)</f>
        <v>6</v>
      </c>
      <c r="G484" s="246" t="s">
        <v>117</v>
      </c>
      <c r="H484" s="348">
        <v>0</v>
      </c>
      <c r="I484" s="201">
        <f>F484*ROUND(H484,2)</f>
        <v>0</v>
      </c>
      <c r="J484" s="238"/>
      <c r="K484" s="201"/>
      <c r="L484" s="201"/>
      <c r="M484" s="201"/>
      <c r="N484" s="201"/>
      <c r="O484" s="201"/>
      <c r="P484" s="201"/>
      <c r="Q484" s="201"/>
    </row>
    <row r="485" spans="1:255" s="206" customFormat="1">
      <c r="A485" s="202"/>
      <c r="B485" s="240"/>
      <c r="C485" s="240"/>
      <c r="D485" s="204"/>
      <c r="E485" s="204"/>
      <c r="F485" s="199"/>
      <c r="G485" s="246"/>
      <c r="H485" s="9"/>
      <c r="I485" s="201"/>
      <c r="J485" s="238"/>
      <c r="K485" s="201"/>
      <c r="L485" s="201"/>
      <c r="M485" s="201"/>
      <c r="N485" s="201"/>
      <c r="O485" s="201"/>
      <c r="P485" s="201"/>
      <c r="Q485" s="201"/>
    </row>
    <row r="486" spans="1:255" s="206" customFormat="1">
      <c r="A486" s="222" t="s">
        <v>28</v>
      </c>
      <c r="B486" s="223">
        <v>16</v>
      </c>
      <c r="C486" s="206" t="s">
        <v>334</v>
      </c>
      <c r="D486" s="314" t="s">
        <v>311</v>
      </c>
      <c r="E486" s="308"/>
      <c r="F486" s="252"/>
      <c r="G486" s="238"/>
      <c r="H486" s="9"/>
      <c r="I486" s="201"/>
      <c r="J486" s="324">
        <v>37</v>
      </c>
      <c r="K486" s="309"/>
      <c r="L486" s="309"/>
      <c r="M486" s="309"/>
      <c r="N486" s="309"/>
      <c r="O486" s="309"/>
      <c r="P486" s="309"/>
      <c r="Q486" s="309"/>
      <c r="R486" s="308"/>
      <c r="S486" s="308"/>
      <c r="T486" s="308"/>
      <c r="U486" s="308"/>
      <c r="V486" s="308"/>
      <c r="W486" s="308"/>
      <c r="X486" s="308"/>
      <c r="Y486" s="308"/>
      <c r="Z486" s="308"/>
      <c r="AA486" s="308"/>
      <c r="AB486" s="308"/>
      <c r="AC486" s="308"/>
      <c r="AD486" s="308"/>
      <c r="AE486" s="308"/>
      <c r="AF486" s="308"/>
      <c r="AG486" s="308"/>
      <c r="AH486" s="308"/>
      <c r="AI486" s="308"/>
      <c r="AJ486" s="308"/>
      <c r="AK486" s="308"/>
      <c r="AL486" s="308"/>
      <c r="AM486" s="308"/>
      <c r="AN486" s="308"/>
      <c r="AO486" s="308"/>
      <c r="AP486" s="308"/>
      <c r="AQ486" s="308"/>
      <c r="AR486" s="308"/>
      <c r="AS486" s="308"/>
      <c r="AT486" s="308"/>
      <c r="AU486" s="308"/>
      <c r="AV486" s="308"/>
      <c r="AW486" s="308"/>
      <c r="AX486" s="308"/>
      <c r="AY486" s="308"/>
      <c r="AZ486" s="308"/>
      <c r="BA486" s="308"/>
      <c r="BB486" s="308"/>
      <c r="BC486" s="308"/>
      <c r="BD486" s="308"/>
      <c r="BE486" s="308"/>
      <c r="BF486" s="308"/>
      <c r="BG486" s="308"/>
      <c r="BH486" s="308"/>
      <c r="BI486" s="308"/>
      <c r="BJ486" s="308"/>
      <c r="BK486" s="308"/>
      <c r="BL486" s="308"/>
      <c r="BM486" s="308"/>
      <c r="BN486" s="308"/>
      <c r="BO486" s="308"/>
      <c r="BP486" s="308"/>
      <c r="BQ486" s="308"/>
      <c r="BR486" s="308"/>
      <c r="BS486" s="308"/>
      <c r="BT486" s="308"/>
      <c r="BU486" s="308"/>
      <c r="BV486" s="308"/>
      <c r="BW486" s="308"/>
      <c r="BX486" s="308"/>
      <c r="BY486" s="308"/>
      <c r="BZ486" s="308"/>
      <c r="CA486" s="308"/>
      <c r="CB486" s="308"/>
      <c r="CC486" s="308"/>
      <c r="CD486" s="308"/>
      <c r="CE486" s="308"/>
      <c r="CF486" s="308"/>
      <c r="CG486" s="308"/>
      <c r="CH486" s="308"/>
      <c r="CI486" s="308"/>
      <c r="CJ486" s="308"/>
      <c r="CK486" s="308"/>
      <c r="CL486" s="308"/>
      <c r="CM486" s="308"/>
      <c r="CN486" s="308"/>
      <c r="CO486" s="308"/>
      <c r="CP486" s="308"/>
      <c r="CQ486" s="308"/>
      <c r="CR486" s="308"/>
      <c r="CS486" s="308"/>
      <c r="CT486" s="308"/>
      <c r="CU486" s="308"/>
      <c r="CV486" s="308"/>
      <c r="CW486" s="308"/>
      <c r="CX486" s="308"/>
      <c r="CY486" s="308"/>
      <c r="CZ486" s="308"/>
      <c r="DA486" s="308"/>
      <c r="DB486" s="308"/>
      <c r="DC486" s="308"/>
      <c r="DD486" s="308"/>
      <c r="DE486" s="308"/>
      <c r="DF486" s="308"/>
      <c r="DG486" s="308"/>
      <c r="DH486" s="308"/>
      <c r="DI486" s="308"/>
      <c r="DJ486" s="308"/>
      <c r="DK486" s="308"/>
      <c r="DL486" s="308"/>
      <c r="DM486" s="308"/>
      <c r="DN486" s="308"/>
      <c r="DO486" s="308"/>
      <c r="DP486" s="308"/>
      <c r="DQ486" s="308"/>
      <c r="DR486" s="308"/>
      <c r="DS486" s="308"/>
      <c r="DT486" s="308"/>
      <c r="DU486" s="308"/>
      <c r="DV486" s="308"/>
      <c r="DW486" s="308"/>
      <c r="DX486" s="308"/>
      <c r="DY486" s="308"/>
      <c r="DZ486" s="308"/>
      <c r="EA486" s="308"/>
      <c r="EB486" s="308"/>
      <c r="EC486" s="308"/>
      <c r="ED486" s="308"/>
      <c r="EE486" s="308"/>
      <c r="EF486" s="308"/>
      <c r="EG486" s="308"/>
      <c r="EH486" s="308"/>
      <c r="EI486" s="308"/>
      <c r="EJ486" s="308"/>
      <c r="EK486" s="308"/>
      <c r="EL486" s="308"/>
      <c r="EM486" s="308"/>
      <c r="EN486" s="308"/>
      <c r="EO486" s="308"/>
      <c r="EP486" s="308"/>
      <c r="EQ486" s="308"/>
      <c r="ER486" s="308"/>
      <c r="ES486" s="308"/>
      <c r="ET486" s="308"/>
      <c r="EU486" s="308"/>
      <c r="EV486" s="308"/>
      <c r="EW486" s="308"/>
      <c r="EX486" s="308"/>
      <c r="EY486" s="308"/>
      <c r="EZ486" s="308"/>
      <c r="FA486" s="308"/>
      <c r="FB486" s="308"/>
      <c r="FC486" s="308"/>
      <c r="FD486" s="308"/>
      <c r="FE486" s="308"/>
      <c r="FF486" s="308"/>
      <c r="FG486" s="308"/>
      <c r="FH486" s="308"/>
      <c r="FI486" s="308"/>
      <c r="FJ486" s="308"/>
      <c r="FK486" s="308"/>
      <c r="FL486" s="308"/>
      <c r="FM486" s="308"/>
      <c r="FN486" s="308"/>
      <c r="FO486" s="308"/>
      <c r="FP486" s="308"/>
      <c r="FQ486" s="308"/>
      <c r="FR486" s="308"/>
      <c r="FS486" s="308"/>
      <c r="FT486" s="308"/>
      <c r="FU486" s="308"/>
      <c r="FV486" s="308"/>
      <c r="FW486" s="308"/>
      <c r="FX486" s="308"/>
      <c r="FY486" s="308"/>
      <c r="FZ486" s="308"/>
      <c r="GA486" s="308"/>
      <c r="GB486" s="308"/>
      <c r="GC486" s="308"/>
      <c r="GD486" s="308"/>
      <c r="GE486" s="308"/>
      <c r="GF486" s="308"/>
      <c r="GG486" s="308"/>
      <c r="GH486" s="308"/>
      <c r="GI486" s="308"/>
      <c r="GJ486" s="308"/>
      <c r="GK486" s="308"/>
      <c r="GL486" s="308"/>
      <c r="GM486" s="308"/>
      <c r="GN486" s="308"/>
      <c r="GO486" s="308"/>
      <c r="GP486" s="308"/>
      <c r="GQ486" s="308"/>
      <c r="GR486" s="308"/>
      <c r="GS486" s="308"/>
      <c r="GT486" s="308"/>
      <c r="GU486" s="308"/>
      <c r="GV486" s="308"/>
      <c r="GW486" s="308"/>
      <c r="GX486" s="308"/>
      <c r="GY486" s="308"/>
      <c r="GZ486" s="308"/>
      <c r="HA486" s="308"/>
      <c r="HB486" s="308"/>
      <c r="HC486" s="308"/>
      <c r="HD486" s="308"/>
      <c r="HE486" s="308"/>
      <c r="HF486" s="308"/>
      <c r="HG486" s="308"/>
      <c r="HH486" s="308"/>
      <c r="HI486" s="308"/>
      <c r="HJ486" s="308"/>
      <c r="HK486" s="308"/>
      <c r="HL486" s="308"/>
      <c r="HM486" s="308"/>
      <c r="HN486" s="308"/>
      <c r="HO486" s="308"/>
      <c r="HP486" s="308"/>
      <c r="HQ486" s="308"/>
      <c r="HR486" s="308"/>
      <c r="HS486" s="308"/>
      <c r="HT486" s="308"/>
      <c r="HU486" s="308"/>
      <c r="HV486" s="308"/>
      <c r="HW486" s="308"/>
      <c r="HX486" s="308"/>
      <c r="HY486" s="308"/>
      <c r="HZ486" s="308"/>
      <c r="IA486" s="308"/>
      <c r="IB486" s="308"/>
      <c r="IC486" s="308"/>
      <c r="ID486" s="308"/>
      <c r="IE486" s="308"/>
      <c r="IF486" s="308"/>
      <c r="IG486" s="308"/>
      <c r="IH486" s="308"/>
      <c r="II486" s="308"/>
      <c r="IJ486" s="308"/>
      <c r="IK486" s="308"/>
      <c r="IL486" s="308"/>
      <c r="IM486" s="308"/>
      <c r="IN486" s="308"/>
      <c r="IO486" s="308"/>
      <c r="IP486" s="308"/>
      <c r="IQ486" s="308"/>
      <c r="IR486" s="308"/>
      <c r="IS486" s="308"/>
      <c r="IT486" s="308"/>
      <c r="IU486" s="308"/>
    </row>
    <row r="487" spans="1:255" s="206" customFormat="1">
      <c r="A487" s="202"/>
      <c r="B487" s="240"/>
      <c r="C487" s="240" t="s">
        <v>324</v>
      </c>
      <c r="D487" s="204"/>
      <c r="E487" s="204"/>
      <c r="F487" s="241">
        <v>1</v>
      </c>
      <c r="G487" s="246" t="s">
        <v>117</v>
      </c>
      <c r="H487" s="9"/>
      <c r="I487" s="247"/>
      <c r="J487" s="238"/>
      <c r="K487" s="27">
        <f>+IF($C487=K$1,$F487*$H493,0)</f>
        <v>0</v>
      </c>
      <c r="L487" s="27">
        <f t="shared" ref="L487:Q487" si="243">+IF($C487=L$1,$F487*$H493,0)</f>
        <v>0</v>
      </c>
      <c r="M487" s="27">
        <f t="shared" si="243"/>
        <v>0</v>
      </c>
      <c r="N487" s="27">
        <f t="shared" si="243"/>
        <v>0</v>
      </c>
      <c r="O487" s="27">
        <f t="shared" si="243"/>
        <v>0</v>
      </c>
      <c r="P487" s="27">
        <f t="shared" si="243"/>
        <v>0</v>
      </c>
      <c r="Q487" s="27">
        <f t="shared" si="243"/>
        <v>0</v>
      </c>
    </row>
    <row r="488" spans="1:255" s="206" customFormat="1">
      <c r="A488" s="202"/>
      <c r="B488" s="240"/>
      <c r="C488" s="240" t="s">
        <v>325</v>
      </c>
      <c r="D488" s="204"/>
      <c r="E488" s="204"/>
      <c r="F488" s="241">
        <v>1</v>
      </c>
      <c r="G488" s="246" t="s">
        <v>117</v>
      </c>
      <c r="H488" s="9"/>
      <c r="I488" s="201"/>
      <c r="J488" s="238"/>
      <c r="K488" s="27">
        <f>+IF($C488=K$1,$F488*$H493,0)</f>
        <v>0</v>
      </c>
      <c r="L488" s="27">
        <f t="shared" ref="L488:Q488" si="244">+IF($C488=L$1,$F488*$H493,0)</f>
        <v>0</v>
      </c>
      <c r="M488" s="27">
        <f t="shared" si="244"/>
        <v>0</v>
      </c>
      <c r="N488" s="27">
        <f t="shared" si="244"/>
        <v>0</v>
      </c>
      <c r="O488" s="27">
        <f t="shared" si="244"/>
        <v>0</v>
      </c>
      <c r="P488" s="27">
        <f t="shared" si="244"/>
        <v>0</v>
      </c>
      <c r="Q488" s="27">
        <f t="shared" si="244"/>
        <v>0</v>
      </c>
    </row>
    <row r="489" spans="1:255" s="206" customFormat="1">
      <c r="A489" s="202"/>
      <c r="B489" s="240"/>
      <c r="C489" s="240" t="s">
        <v>326</v>
      </c>
      <c r="D489" s="204"/>
      <c r="E489" s="204"/>
      <c r="F489" s="241">
        <v>1</v>
      </c>
      <c r="G489" s="246" t="s">
        <v>117</v>
      </c>
      <c r="H489" s="9"/>
      <c r="I489" s="201"/>
      <c r="J489" s="238"/>
      <c r="K489" s="27">
        <f>+IF($C489=K$1,$F489*$H493,0)</f>
        <v>0</v>
      </c>
      <c r="L489" s="27">
        <f t="shared" ref="L489:Q489" si="245">+IF($C489=L$1,$F489*$H493,0)</f>
        <v>0</v>
      </c>
      <c r="M489" s="27">
        <f t="shared" si="245"/>
        <v>0</v>
      </c>
      <c r="N489" s="27">
        <f t="shared" si="245"/>
        <v>0</v>
      </c>
      <c r="O489" s="27">
        <f t="shared" si="245"/>
        <v>0</v>
      </c>
      <c r="P489" s="27">
        <f t="shared" si="245"/>
        <v>0</v>
      </c>
      <c r="Q489" s="27">
        <f t="shared" si="245"/>
        <v>0</v>
      </c>
    </row>
    <row r="490" spans="1:255" s="206" customFormat="1">
      <c r="A490" s="202"/>
      <c r="B490" s="240"/>
      <c r="C490" s="240" t="s">
        <v>327</v>
      </c>
      <c r="D490" s="204"/>
      <c r="E490" s="204"/>
      <c r="F490" s="241">
        <v>1</v>
      </c>
      <c r="G490" s="246" t="s">
        <v>117</v>
      </c>
      <c r="H490" s="9"/>
      <c r="I490" s="201"/>
      <c r="J490" s="238"/>
      <c r="K490" s="27">
        <f>+IF($C490=K$1,$F490*$H493,0)</f>
        <v>0</v>
      </c>
      <c r="L490" s="27">
        <f t="shared" ref="L490:Q490" si="246">+IF($C490=L$1,$F490*$H493,0)</f>
        <v>0</v>
      </c>
      <c r="M490" s="27">
        <f t="shared" si="246"/>
        <v>0</v>
      </c>
      <c r="N490" s="27">
        <f t="shared" si="246"/>
        <v>0</v>
      </c>
      <c r="O490" s="27">
        <f t="shared" si="246"/>
        <v>0</v>
      </c>
      <c r="P490" s="27">
        <f t="shared" si="246"/>
        <v>0</v>
      </c>
      <c r="Q490" s="27">
        <f t="shared" si="246"/>
        <v>0</v>
      </c>
    </row>
    <row r="491" spans="1:255" s="308" customFormat="1">
      <c r="A491" s="202"/>
      <c r="B491" s="240"/>
      <c r="C491" s="240" t="s">
        <v>328</v>
      </c>
      <c r="D491" s="204"/>
      <c r="E491" s="204"/>
      <c r="F491" s="241">
        <v>1</v>
      </c>
      <c r="G491" s="246" t="s">
        <v>117</v>
      </c>
      <c r="H491" s="9"/>
      <c r="I491" s="201"/>
      <c r="J491" s="238"/>
      <c r="K491" s="27">
        <f>+IF($C491=K$1,$F491*$H493,0)</f>
        <v>0</v>
      </c>
      <c r="L491" s="27">
        <f t="shared" ref="L491:Q491" si="247">+IF($C491=L$1,$F491*$H493,0)</f>
        <v>0</v>
      </c>
      <c r="M491" s="27">
        <f t="shared" si="247"/>
        <v>0</v>
      </c>
      <c r="N491" s="27">
        <f t="shared" si="247"/>
        <v>0</v>
      </c>
      <c r="O491" s="27">
        <f t="shared" si="247"/>
        <v>0</v>
      </c>
      <c r="P491" s="27">
        <f t="shared" si="247"/>
        <v>0</v>
      </c>
      <c r="Q491" s="27">
        <f t="shared" si="247"/>
        <v>0</v>
      </c>
      <c r="R491" s="206"/>
      <c r="S491" s="206"/>
      <c r="T491" s="206"/>
      <c r="U491" s="206"/>
      <c r="V491" s="206"/>
      <c r="W491" s="206"/>
      <c r="X491" s="206"/>
      <c r="Y491" s="206"/>
      <c r="Z491" s="206"/>
      <c r="AA491" s="206"/>
      <c r="AB491" s="206"/>
      <c r="AC491" s="206"/>
      <c r="AD491" s="206"/>
      <c r="AE491" s="206"/>
      <c r="AF491" s="206"/>
      <c r="AG491" s="206"/>
      <c r="AH491" s="206"/>
      <c r="AI491" s="206"/>
      <c r="AJ491" s="206"/>
      <c r="AK491" s="206"/>
      <c r="AL491" s="206"/>
      <c r="AM491" s="206"/>
      <c r="AN491" s="206"/>
      <c r="AO491" s="206"/>
      <c r="AP491" s="206"/>
      <c r="AQ491" s="206"/>
      <c r="AR491" s="206"/>
      <c r="AS491" s="206"/>
      <c r="AT491" s="206"/>
      <c r="AU491" s="206"/>
      <c r="AV491" s="206"/>
      <c r="AW491" s="206"/>
      <c r="AX491" s="206"/>
      <c r="AY491" s="206"/>
      <c r="AZ491" s="206"/>
      <c r="BA491" s="206"/>
      <c r="BB491" s="206"/>
      <c r="BC491" s="206"/>
      <c r="BD491" s="206"/>
      <c r="BE491" s="206"/>
      <c r="BF491" s="206"/>
      <c r="BG491" s="206"/>
      <c r="BH491" s="206"/>
      <c r="BI491" s="206"/>
      <c r="BJ491" s="206"/>
      <c r="BK491" s="206"/>
      <c r="BL491" s="206"/>
      <c r="BM491" s="206"/>
      <c r="BN491" s="206"/>
      <c r="BO491" s="206"/>
      <c r="BP491" s="206"/>
      <c r="BQ491" s="206"/>
      <c r="BR491" s="206"/>
      <c r="BS491" s="206"/>
      <c r="BT491" s="206"/>
      <c r="BU491" s="206"/>
      <c r="BV491" s="206"/>
      <c r="BW491" s="206"/>
      <c r="BX491" s="206"/>
      <c r="BY491" s="206"/>
      <c r="BZ491" s="206"/>
      <c r="CA491" s="206"/>
      <c r="CB491" s="206"/>
      <c r="CC491" s="206"/>
      <c r="CD491" s="206"/>
      <c r="CE491" s="206"/>
      <c r="CF491" s="206"/>
      <c r="CG491" s="206"/>
      <c r="CH491" s="206"/>
      <c r="CI491" s="206"/>
      <c r="CJ491" s="206"/>
      <c r="CK491" s="206"/>
      <c r="CL491" s="206"/>
      <c r="CM491" s="206"/>
      <c r="CN491" s="206"/>
      <c r="CO491" s="206"/>
      <c r="CP491" s="206"/>
      <c r="CQ491" s="206"/>
      <c r="CR491" s="206"/>
      <c r="CS491" s="206"/>
      <c r="CT491" s="206"/>
      <c r="CU491" s="206"/>
      <c r="CV491" s="206"/>
      <c r="CW491" s="206"/>
      <c r="CX491" s="206"/>
      <c r="CY491" s="206"/>
      <c r="CZ491" s="206"/>
      <c r="DA491" s="206"/>
      <c r="DB491" s="206"/>
      <c r="DC491" s="206"/>
      <c r="DD491" s="206"/>
      <c r="DE491" s="206"/>
      <c r="DF491" s="206"/>
      <c r="DG491" s="206"/>
      <c r="DH491" s="206"/>
      <c r="DI491" s="206"/>
      <c r="DJ491" s="206"/>
      <c r="DK491" s="206"/>
      <c r="DL491" s="206"/>
      <c r="DM491" s="206"/>
      <c r="DN491" s="206"/>
      <c r="DO491" s="206"/>
      <c r="DP491" s="206"/>
      <c r="DQ491" s="206"/>
      <c r="DR491" s="206"/>
      <c r="DS491" s="206"/>
      <c r="DT491" s="206"/>
      <c r="DU491" s="206"/>
      <c r="DV491" s="206"/>
      <c r="DW491" s="206"/>
      <c r="DX491" s="206"/>
      <c r="DY491" s="206"/>
      <c r="DZ491" s="206"/>
      <c r="EA491" s="206"/>
      <c r="EB491" s="206"/>
      <c r="EC491" s="206"/>
      <c r="ED491" s="206"/>
      <c r="EE491" s="206"/>
      <c r="EF491" s="206"/>
      <c r="EG491" s="206"/>
      <c r="EH491" s="206"/>
      <c r="EI491" s="206"/>
      <c r="EJ491" s="206"/>
      <c r="EK491" s="206"/>
      <c r="EL491" s="206"/>
      <c r="EM491" s="206"/>
      <c r="EN491" s="206"/>
      <c r="EO491" s="206"/>
      <c r="EP491" s="206"/>
      <c r="EQ491" s="206"/>
      <c r="ER491" s="206"/>
      <c r="ES491" s="206"/>
      <c r="ET491" s="206"/>
      <c r="EU491" s="206"/>
      <c r="EV491" s="206"/>
      <c r="EW491" s="206"/>
      <c r="EX491" s="206"/>
      <c r="EY491" s="206"/>
      <c r="EZ491" s="206"/>
      <c r="FA491" s="206"/>
      <c r="FB491" s="206"/>
      <c r="FC491" s="206"/>
      <c r="FD491" s="206"/>
      <c r="FE491" s="206"/>
      <c r="FF491" s="206"/>
      <c r="FG491" s="206"/>
      <c r="FH491" s="206"/>
      <c r="FI491" s="206"/>
      <c r="FJ491" s="206"/>
      <c r="FK491" s="206"/>
      <c r="FL491" s="206"/>
      <c r="FM491" s="206"/>
      <c r="FN491" s="206"/>
      <c r="FO491" s="206"/>
      <c r="FP491" s="206"/>
      <c r="FQ491" s="206"/>
      <c r="FR491" s="206"/>
      <c r="FS491" s="206"/>
      <c r="FT491" s="206"/>
      <c r="FU491" s="206"/>
      <c r="FV491" s="206"/>
      <c r="FW491" s="206"/>
      <c r="FX491" s="206"/>
      <c r="FY491" s="206"/>
      <c r="FZ491" s="206"/>
      <c r="GA491" s="206"/>
      <c r="GB491" s="206"/>
      <c r="GC491" s="206"/>
      <c r="GD491" s="206"/>
      <c r="GE491" s="206"/>
      <c r="GF491" s="206"/>
      <c r="GG491" s="206"/>
      <c r="GH491" s="206"/>
      <c r="GI491" s="206"/>
      <c r="GJ491" s="206"/>
      <c r="GK491" s="206"/>
      <c r="GL491" s="206"/>
      <c r="GM491" s="206"/>
      <c r="GN491" s="206"/>
      <c r="GO491" s="206"/>
      <c r="GP491" s="206"/>
      <c r="GQ491" s="206"/>
      <c r="GR491" s="206"/>
      <c r="GS491" s="206"/>
      <c r="GT491" s="206"/>
      <c r="GU491" s="206"/>
      <c r="GV491" s="206"/>
      <c r="GW491" s="206"/>
      <c r="GX491" s="206"/>
      <c r="GY491" s="206"/>
      <c r="GZ491" s="206"/>
      <c r="HA491" s="206"/>
      <c r="HB491" s="206"/>
      <c r="HC491" s="206"/>
      <c r="HD491" s="206"/>
      <c r="HE491" s="206"/>
      <c r="HF491" s="206"/>
      <c r="HG491" s="206"/>
      <c r="HH491" s="206"/>
      <c r="HI491" s="206"/>
      <c r="HJ491" s="206"/>
      <c r="HK491" s="206"/>
      <c r="HL491" s="206"/>
      <c r="HM491" s="206"/>
      <c r="HN491" s="206"/>
      <c r="HO491" s="206"/>
      <c r="HP491" s="206"/>
      <c r="HQ491" s="206"/>
      <c r="HR491" s="206"/>
      <c r="HS491" s="206"/>
      <c r="HT491" s="206"/>
      <c r="HU491" s="206"/>
      <c r="HV491" s="206"/>
      <c r="HW491" s="206"/>
      <c r="HX491" s="206"/>
      <c r="HY491" s="206"/>
      <c r="HZ491" s="206"/>
      <c r="IA491" s="206"/>
      <c r="IB491" s="206"/>
      <c r="IC491" s="206"/>
      <c r="ID491" s="206"/>
      <c r="IE491" s="206"/>
      <c r="IF491" s="206"/>
      <c r="IG491" s="206"/>
      <c r="IH491" s="206"/>
      <c r="II491" s="206"/>
      <c r="IJ491" s="206"/>
      <c r="IK491" s="206"/>
      <c r="IL491" s="206"/>
      <c r="IM491" s="206"/>
      <c r="IN491" s="206"/>
      <c r="IO491" s="206"/>
      <c r="IP491" s="206"/>
      <c r="IQ491" s="206"/>
      <c r="IR491" s="206"/>
      <c r="IS491" s="206"/>
      <c r="IT491" s="206"/>
      <c r="IU491" s="206"/>
    </row>
    <row r="492" spans="1:255" s="206" customFormat="1">
      <c r="A492" s="202"/>
      <c r="B492" s="240"/>
      <c r="C492" s="240" t="s">
        <v>329</v>
      </c>
      <c r="D492" s="204"/>
      <c r="E492" s="204"/>
      <c r="F492" s="242">
        <v>1</v>
      </c>
      <c r="G492" s="248" t="s">
        <v>117</v>
      </c>
      <c r="H492" s="9"/>
      <c r="I492" s="201"/>
      <c r="J492" s="238"/>
      <c r="K492" s="27">
        <f>+IF($C492=K$1,$F492*$H493,0)</f>
        <v>0</v>
      </c>
      <c r="L492" s="27">
        <f t="shared" ref="L492:Q492" si="248">+IF($C492=L$1,$F492*$H493,0)</f>
        <v>0</v>
      </c>
      <c r="M492" s="27">
        <f t="shared" si="248"/>
        <v>0</v>
      </c>
      <c r="N492" s="27">
        <f t="shared" si="248"/>
        <v>0</v>
      </c>
      <c r="O492" s="27">
        <f t="shared" si="248"/>
        <v>0</v>
      </c>
      <c r="P492" s="27">
        <f t="shared" si="248"/>
        <v>0</v>
      </c>
      <c r="Q492" s="27">
        <f t="shared" si="248"/>
        <v>0</v>
      </c>
    </row>
    <row r="493" spans="1:255" s="206" customFormat="1">
      <c r="A493" s="202"/>
      <c r="B493" s="240"/>
      <c r="C493" s="240"/>
      <c r="D493" s="204"/>
      <c r="E493" s="204"/>
      <c r="F493" s="199">
        <f>SUM(F487:F492)</f>
        <v>6</v>
      </c>
      <c r="G493" s="246" t="s">
        <v>117</v>
      </c>
      <c r="H493" s="348">
        <v>0</v>
      </c>
      <c r="I493" s="201">
        <f>F493*ROUND(H493,2)</f>
        <v>0</v>
      </c>
      <c r="J493" s="238"/>
      <c r="K493" s="201"/>
      <c r="L493" s="201"/>
      <c r="M493" s="201"/>
      <c r="N493" s="201"/>
      <c r="O493" s="201"/>
      <c r="P493" s="201"/>
      <c r="Q493" s="201"/>
    </row>
    <row r="494" spans="1:255" s="206" customFormat="1">
      <c r="A494" s="202"/>
      <c r="B494" s="240"/>
      <c r="C494" s="240"/>
      <c r="D494" s="204"/>
      <c r="E494" s="204"/>
      <c r="F494" s="199"/>
      <c r="G494" s="246"/>
      <c r="H494" s="9"/>
      <c r="I494" s="201"/>
      <c r="J494" s="238"/>
      <c r="K494" s="201"/>
      <c r="L494" s="201"/>
      <c r="M494" s="201"/>
      <c r="N494" s="201"/>
      <c r="O494" s="201"/>
      <c r="P494" s="201"/>
      <c r="Q494" s="201"/>
    </row>
    <row r="495" spans="1:255" s="206" customFormat="1" ht="28.5">
      <c r="A495" s="222" t="s">
        <v>28</v>
      </c>
      <c r="B495" s="223">
        <v>17</v>
      </c>
      <c r="C495" s="206" t="s">
        <v>334</v>
      </c>
      <c r="D495" s="307" t="s">
        <v>307</v>
      </c>
      <c r="E495" s="308"/>
      <c r="F495" s="252"/>
      <c r="G495" s="238"/>
      <c r="H495" s="9"/>
      <c r="I495" s="201"/>
      <c r="J495" s="324">
        <v>27</v>
      </c>
      <c r="K495" s="309"/>
      <c r="L495" s="309"/>
      <c r="M495" s="309"/>
      <c r="N495" s="309"/>
      <c r="O495" s="309"/>
      <c r="P495" s="309"/>
      <c r="Q495" s="309"/>
      <c r="R495" s="308"/>
      <c r="S495" s="308"/>
      <c r="T495" s="308"/>
      <c r="U495" s="308"/>
      <c r="V495" s="308"/>
      <c r="W495" s="308"/>
      <c r="X495" s="308"/>
      <c r="Y495" s="308"/>
      <c r="Z495" s="308"/>
      <c r="AA495" s="308"/>
      <c r="AB495" s="308"/>
      <c r="AC495" s="308"/>
      <c r="AD495" s="308"/>
      <c r="AE495" s="308"/>
      <c r="AF495" s="308"/>
      <c r="AG495" s="308"/>
      <c r="AH495" s="308"/>
      <c r="AI495" s="308"/>
      <c r="AJ495" s="308"/>
      <c r="AK495" s="308"/>
      <c r="AL495" s="308"/>
      <c r="AM495" s="308"/>
      <c r="AN495" s="308"/>
      <c r="AO495" s="308"/>
      <c r="AP495" s="308"/>
      <c r="AQ495" s="308"/>
      <c r="AR495" s="308"/>
      <c r="AS495" s="308"/>
      <c r="AT495" s="308"/>
      <c r="AU495" s="308"/>
      <c r="AV495" s="308"/>
      <c r="AW495" s="308"/>
      <c r="AX495" s="308"/>
      <c r="AY495" s="308"/>
      <c r="AZ495" s="308"/>
      <c r="BA495" s="308"/>
      <c r="BB495" s="308"/>
      <c r="BC495" s="308"/>
      <c r="BD495" s="308"/>
      <c r="BE495" s="308"/>
      <c r="BF495" s="308"/>
      <c r="BG495" s="308"/>
      <c r="BH495" s="308"/>
      <c r="BI495" s="308"/>
      <c r="BJ495" s="308"/>
      <c r="BK495" s="308"/>
      <c r="BL495" s="308"/>
      <c r="BM495" s="308"/>
      <c r="BN495" s="308"/>
      <c r="BO495" s="308"/>
      <c r="BP495" s="308"/>
      <c r="BQ495" s="308"/>
      <c r="BR495" s="308"/>
      <c r="BS495" s="308"/>
      <c r="BT495" s="308"/>
      <c r="BU495" s="308"/>
      <c r="BV495" s="308"/>
      <c r="BW495" s="308"/>
      <c r="BX495" s="308"/>
      <c r="BY495" s="308"/>
      <c r="BZ495" s="308"/>
      <c r="CA495" s="308"/>
      <c r="CB495" s="308"/>
      <c r="CC495" s="308"/>
      <c r="CD495" s="308"/>
      <c r="CE495" s="308"/>
      <c r="CF495" s="308"/>
      <c r="CG495" s="308"/>
      <c r="CH495" s="308"/>
      <c r="CI495" s="308"/>
      <c r="CJ495" s="308"/>
      <c r="CK495" s="308"/>
      <c r="CL495" s="308"/>
      <c r="CM495" s="308"/>
      <c r="CN495" s="308"/>
      <c r="CO495" s="308"/>
      <c r="CP495" s="308"/>
      <c r="CQ495" s="308"/>
      <c r="CR495" s="308"/>
      <c r="CS495" s="308"/>
      <c r="CT495" s="308"/>
      <c r="CU495" s="308"/>
      <c r="CV495" s="308"/>
      <c r="CW495" s="308"/>
      <c r="CX495" s="308"/>
      <c r="CY495" s="308"/>
      <c r="CZ495" s="308"/>
      <c r="DA495" s="308"/>
      <c r="DB495" s="308"/>
      <c r="DC495" s="308"/>
      <c r="DD495" s="308"/>
      <c r="DE495" s="308"/>
      <c r="DF495" s="308"/>
      <c r="DG495" s="308"/>
      <c r="DH495" s="308"/>
      <c r="DI495" s="308"/>
      <c r="DJ495" s="308"/>
      <c r="DK495" s="308"/>
      <c r="DL495" s="308"/>
      <c r="DM495" s="308"/>
      <c r="DN495" s="308"/>
      <c r="DO495" s="308"/>
      <c r="DP495" s="308"/>
      <c r="DQ495" s="308"/>
      <c r="DR495" s="308"/>
      <c r="DS495" s="308"/>
      <c r="DT495" s="308"/>
      <c r="DU495" s="308"/>
      <c r="DV495" s="308"/>
      <c r="DW495" s="308"/>
      <c r="DX495" s="308"/>
      <c r="DY495" s="308"/>
      <c r="DZ495" s="308"/>
      <c r="EA495" s="308"/>
      <c r="EB495" s="308"/>
      <c r="EC495" s="308"/>
      <c r="ED495" s="308"/>
      <c r="EE495" s="308"/>
      <c r="EF495" s="308"/>
      <c r="EG495" s="308"/>
      <c r="EH495" s="308"/>
      <c r="EI495" s="308"/>
      <c r="EJ495" s="308"/>
      <c r="EK495" s="308"/>
      <c r="EL495" s="308"/>
      <c r="EM495" s="308"/>
      <c r="EN495" s="308"/>
      <c r="EO495" s="308"/>
      <c r="EP495" s="308"/>
      <c r="EQ495" s="308"/>
      <c r="ER495" s="308"/>
      <c r="ES495" s="308"/>
      <c r="ET495" s="308"/>
      <c r="EU495" s="308"/>
      <c r="EV495" s="308"/>
      <c r="EW495" s="308"/>
      <c r="EX495" s="308"/>
      <c r="EY495" s="308"/>
      <c r="EZ495" s="308"/>
      <c r="FA495" s="308"/>
      <c r="FB495" s="308"/>
      <c r="FC495" s="308"/>
      <c r="FD495" s="308"/>
      <c r="FE495" s="308"/>
      <c r="FF495" s="308"/>
      <c r="FG495" s="308"/>
      <c r="FH495" s="308"/>
      <c r="FI495" s="308"/>
      <c r="FJ495" s="308"/>
      <c r="FK495" s="308"/>
      <c r="FL495" s="308"/>
      <c r="FM495" s="308"/>
      <c r="FN495" s="308"/>
      <c r="FO495" s="308"/>
      <c r="FP495" s="308"/>
      <c r="FQ495" s="308"/>
      <c r="FR495" s="308"/>
      <c r="FS495" s="308"/>
      <c r="FT495" s="308"/>
      <c r="FU495" s="308"/>
      <c r="FV495" s="308"/>
      <c r="FW495" s="308"/>
      <c r="FX495" s="308"/>
      <c r="FY495" s="308"/>
      <c r="FZ495" s="308"/>
      <c r="GA495" s="308"/>
      <c r="GB495" s="308"/>
      <c r="GC495" s="308"/>
      <c r="GD495" s="308"/>
      <c r="GE495" s="308"/>
      <c r="GF495" s="308"/>
      <c r="GG495" s="308"/>
      <c r="GH495" s="308"/>
      <c r="GI495" s="308"/>
      <c r="GJ495" s="308"/>
      <c r="GK495" s="308"/>
      <c r="GL495" s="308"/>
      <c r="GM495" s="308"/>
      <c r="GN495" s="308"/>
      <c r="GO495" s="308"/>
      <c r="GP495" s="308"/>
      <c r="GQ495" s="308"/>
      <c r="GR495" s="308"/>
      <c r="GS495" s="308"/>
      <c r="GT495" s="308"/>
      <c r="GU495" s="308"/>
      <c r="GV495" s="308"/>
      <c r="GW495" s="308"/>
      <c r="GX495" s="308"/>
      <c r="GY495" s="308"/>
      <c r="GZ495" s="308"/>
      <c r="HA495" s="308"/>
      <c r="HB495" s="308"/>
      <c r="HC495" s="308"/>
      <c r="HD495" s="308"/>
      <c r="HE495" s="308"/>
      <c r="HF495" s="308"/>
      <c r="HG495" s="308"/>
      <c r="HH495" s="308"/>
      <c r="HI495" s="308"/>
      <c r="HJ495" s="308"/>
      <c r="HK495" s="308"/>
      <c r="HL495" s="308"/>
      <c r="HM495" s="308"/>
      <c r="HN495" s="308"/>
      <c r="HO495" s="308"/>
      <c r="HP495" s="308"/>
      <c r="HQ495" s="308"/>
      <c r="HR495" s="308"/>
      <c r="HS495" s="308"/>
      <c r="HT495" s="308"/>
      <c r="HU495" s="308"/>
      <c r="HV495" s="308"/>
      <c r="HW495" s="308"/>
      <c r="HX495" s="308"/>
      <c r="HY495" s="308"/>
      <c r="HZ495" s="308"/>
      <c r="IA495" s="308"/>
      <c r="IB495" s="308"/>
      <c r="IC495" s="308"/>
      <c r="ID495" s="308"/>
      <c r="IE495" s="308"/>
      <c r="IF495" s="308"/>
      <c r="IG495" s="308"/>
      <c r="IH495" s="308"/>
      <c r="II495" s="308"/>
      <c r="IJ495" s="308"/>
      <c r="IK495" s="308"/>
      <c r="IL495" s="308"/>
      <c r="IM495" s="308"/>
      <c r="IN495" s="308"/>
      <c r="IO495" s="308"/>
      <c r="IP495" s="308"/>
      <c r="IQ495" s="308"/>
      <c r="IR495" s="308"/>
      <c r="IS495" s="308"/>
      <c r="IT495" s="308"/>
      <c r="IU495" s="308"/>
    </row>
    <row r="496" spans="1:255" s="206" customFormat="1">
      <c r="A496" s="202"/>
      <c r="B496" s="240"/>
      <c r="C496" s="240" t="s">
        <v>324</v>
      </c>
      <c r="D496" s="204"/>
      <c r="E496" s="204"/>
      <c r="F496" s="241">
        <v>1</v>
      </c>
      <c r="G496" s="246" t="s">
        <v>117</v>
      </c>
      <c r="H496" s="9"/>
      <c r="I496" s="247"/>
      <c r="J496" s="238"/>
      <c r="K496" s="27">
        <f>+IF($C496=K$1,$F496*$H502,0)</f>
        <v>0</v>
      </c>
      <c r="L496" s="27">
        <f t="shared" ref="L496:Q496" si="249">+IF($C496=L$1,$F496*$H502,0)</f>
        <v>0</v>
      </c>
      <c r="M496" s="27">
        <f t="shared" si="249"/>
        <v>0</v>
      </c>
      <c r="N496" s="27">
        <f t="shared" si="249"/>
        <v>0</v>
      </c>
      <c r="O496" s="27">
        <f t="shared" si="249"/>
        <v>0</v>
      </c>
      <c r="P496" s="27">
        <f t="shared" si="249"/>
        <v>0</v>
      </c>
      <c r="Q496" s="27">
        <f t="shared" si="249"/>
        <v>0</v>
      </c>
    </row>
    <row r="497" spans="1:255" s="206" customFormat="1">
      <c r="A497" s="202"/>
      <c r="B497" s="240"/>
      <c r="C497" s="240" t="s">
        <v>325</v>
      </c>
      <c r="D497" s="204"/>
      <c r="E497" s="204"/>
      <c r="F497" s="241">
        <v>1</v>
      </c>
      <c r="G497" s="246" t="s">
        <v>117</v>
      </c>
      <c r="H497" s="9"/>
      <c r="I497" s="201"/>
      <c r="J497" s="238"/>
      <c r="K497" s="27">
        <f>+IF($C497=K$1,$F497*$H502,0)</f>
        <v>0</v>
      </c>
      <c r="L497" s="27">
        <f t="shared" ref="L497:Q497" si="250">+IF($C497=L$1,$F497*$H502,0)</f>
        <v>0</v>
      </c>
      <c r="M497" s="27">
        <f t="shared" si="250"/>
        <v>0</v>
      </c>
      <c r="N497" s="27">
        <f t="shared" si="250"/>
        <v>0</v>
      </c>
      <c r="O497" s="27">
        <f t="shared" si="250"/>
        <v>0</v>
      </c>
      <c r="P497" s="27">
        <f t="shared" si="250"/>
        <v>0</v>
      </c>
      <c r="Q497" s="27">
        <f t="shared" si="250"/>
        <v>0</v>
      </c>
    </row>
    <row r="498" spans="1:255" s="206" customFormat="1">
      <c r="A498" s="202"/>
      <c r="B498" s="240"/>
      <c r="C498" s="240" t="s">
        <v>326</v>
      </c>
      <c r="D498" s="204"/>
      <c r="E498" s="204"/>
      <c r="F498" s="241">
        <v>1</v>
      </c>
      <c r="G498" s="246" t="s">
        <v>117</v>
      </c>
      <c r="H498" s="9"/>
      <c r="I498" s="201"/>
      <c r="J498" s="238"/>
      <c r="K498" s="27">
        <f>+IF($C498=K$1,$F498*$H502,0)</f>
        <v>0</v>
      </c>
      <c r="L498" s="27">
        <f t="shared" ref="L498:Q498" si="251">+IF($C498=L$1,$F498*$H502,0)</f>
        <v>0</v>
      </c>
      <c r="M498" s="27">
        <f t="shared" si="251"/>
        <v>0</v>
      </c>
      <c r="N498" s="27">
        <f t="shared" si="251"/>
        <v>0</v>
      </c>
      <c r="O498" s="27">
        <f t="shared" si="251"/>
        <v>0</v>
      </c>
      <c r="P498" s="27">
        <f t="shared" si="251"/>
        <v>0</v>
      </c>
      <c r="Q498" s="27">
        <f t="shared" si="251"/>
        <v>0</v>
      </c>
    </row>
    <row r="499" spans="1:255" s="206" customFormat="1">
      <c r="A499" s="202"/>
      <c r="B499" s="240"/>
      <c r="C499" s="240" t="s">
        <v>327</v>
      </c>
      <c r="D499" s="204"/>
      <c r="E499" s="204"/>
      <c r="F499" s="241">
        <v>1</v>
      </c>
      <c r="G499" s="246" t="s">
        <v>117</v>
      </c>
      <c r="H499" s="9"/>
      <c r="I499" s="201"/>
      <c r="J499" s="238"/>
      <c r="K499" s="27">
        <f>+IF($C499=K$1,$F499*$H502,0)</f>
        <v>0</v>
      </c>
      <c r="L499" s="27">
        <f t="shared" ref="L499:Q499" si="252">+IF($C499=L$1,$F499*$H502,0)</f>
        <v>0</v>
      </c>
      <c r="M499" s="27">
        <f t="shared" si="252"/>
        <v>0</v>
      </c>
      <c r="N499" s="27">
        <f t="shared" si="252"/>
        <v>0</v>
      </c>
      <c r="O499" s="27">
        <f t="shared" si="252"/>
        <v>0</v>
      </c>
      <c r="P499" s="27">
        <f t="shared" si="252"/>
        <v>0</v>
      </c>
      <c r="Q499" s="27">
        <f t="shared" si="252"/>
        <v>0</v>
      </c>
    </row>
    <row r="500" spans="1:255" s="28" customFormat="1">
      <c r="A500" s="202"/>
      <c r="B500" s="240"/>
      <c r="C500" s="240" t="s">
        <v>328</v>
      </c>
      <c r="D500" s="204"/>
      <c r="E500" s="204"/>
      <c r="F500" s="241">
        <v>1</v>
      </c>
      <c r="G500" s="246" t="s">
        <v>117</v>
      </c>
      <c r="H500" s="9"/>
      <c r="I500" s="201"/>
      <c r="J500" s="238"/>
      <c r="K500" s="27">
        <f>+IF($C500=K$1,$F500*$H502,0)</f>
        <v>0</v>
      </c>
      <c r="L500" s="27">
        <f t="shared" ref="L500:Q500" si="253">+IF($C500=L$1,$F500*$H502,0)</f>
        <v>0</v>
      </c>
      <c r="M500" s="27">
        <f t="shared" si="253"/>
        <v>0</v>
      </c>
      <c r="N500" s="27">
        <f t="shared" si="253"/>
        <v>0</v>
      </c>
      <c r="O500" s="27">
        <f t="shared" si="253"/>
        <v>0</v>
      </c>
      <c r="P500" s="27">
        <f t="shared" si="253"/>
        <v>0</v>
      </c>
      <c r="Q500" s="27">
        <f t="shared" si="253"/>
        <v>0</v>
      </c>
      <c r="R500" s="206"/>
      <c r="S500" s="206"/>
      <c r="T500" s="206"/>
      <c r="U500" s="206"/>
      <c r="V500" s="206"/>
      <c r="W500" s="206"/>
      <c r="X500" s="206"/>
      <c r="Y500" s="206"/>
      <c r="Z500" s="206"/>
      <c r="AA500" s="206"/>
      <c r="AB500" s="206"/>
      <c r="AC500" s="206"/>
      <c r="AD500" s="206"/>
      <c r="AE500" s="206"/>
      <c r="AF500" s="206"/>
      <c r="AG500" s="206"/>
      <c r="AH500" s="206"/>
      <c r="AI500" s="206"/>
      <c r="AJ500" s="206"/>
      <c r="AK500" s="206"/>
      <c r="AL500" s="206"/>
      <c r="AM500" s="206"/>
      <c r="AN500" s="206"/>
      <c r="AO500" s="206"/>
      <c r="AP500" s="206"/>
      <c r="AQ500" s="206"/>
      <c r="AR500" s="206"/>
      <c r="AS500" s="206"/>
      <c r="AT500" s="206"/>
      <c r="AU500" s="206"/>
      <c r="AV500" s="206"/>
      <c r="AW500" s="206"/>
      <c r="AX500" s="206"/>
      <c r="AY500" s="206"/>
      <c r="AZ500" s="206"/>
      <c r="BA500" s="206"/>
      <c r="BB500" s="206"/>
      <c r="BC500" s="206"/>
      <c r="BD500" s="206"/>
      <c r="BE500" s="206"/>
      <c r="BF500" s="206"/>
      <c r="BG500" s="206"/>
      <c r="BH500" s="206"/>
      <c r="BI500" s="206"/>
      <c r="BJ500" s="206"/>
      <c r="BK500" s="206"/>
      <c r="BL500" s="206"/>
      <c r="BM500" s="206"/>
      <c r="BN500" s="206"/>
      <c r="BO500" s="206"/>
      <c r="BP500" s="206"/>
      <c r="BQ500" s="206"/>
      <c r="BR500" s="206"/>
      <c r="BS500" s="206"/>
      <c r="BT500" s="206"/>
      <c r="BU500" s="206"/>
      <c r="BV500" s="206"/>
      <c r="BW500" s="206"/>
      <c r="BX500" s="206"/>
      <c r="BY500" s="206"/>
      <c r="BZ500" s="206"/>
      <c r="CA500" s="206"/>
      <c r="CB500" s="206"/>
      <c r="CC500" s="206"/>
      <c r="CD500" s="206"/>
      <c r="CE500" s="206"/>
      <c r="CF500" s="206"/>
      <c r="CG500" s="206"/>
      <c r="CH500" s="206"/>
      <c r="CI500" s="206"/>
      <c r="CJ500" s="206"/>
      <c r="CK500" s="206"/>
      <c r="CL500" s="206"/>
      <c r="CM500" s="206"/>
      <c r="CN500" s="206"/>
      <c r="CO500" s="206"/>
      <c r="CP500" s="206"/>
      <c r="CQ500" s="206"/>
      <c r="CR500" s="206"/>
      <c r="CS500" s="206"/>
      <c r="CT500" s="206"/>
      <c r="CU500" s="206"/>
      <c r="CV500" s="206"/>
      <c r="CW500" s="206"/>
      <c r="CX500" s="206"/>
      <c r="CY500" s="206"/>
      <c r="CZ500" s="206"/>
      <c r="DA500" s="206"/>
      <c r="DB500" s="206"/>
      <c r="DC500" s="206"/>
      <c r="DD500" s="206"/>
      <c r="DE500" s="206"/>
      <c r="DF500" s="206"/>
      <c r="DG500" s="206"/>
      <c r="DH500" s="206"/>
      <c r="DI500" s="206"/>
      <c r="DJ500" s="206"/>
      <c r="DK500" s="206"/>
      <c r="DL500" s="206"/>
      <c r="DM500" s="206"/>
      <c r="DN500" s="206"/>
      <c r="DO500" s="206"/>
      <c r="DP500" s="206"/>
      <c r="DQ500" s="206"/>
      <c r="DR500" s="206"/>
      <c r="DS500" s="206"/>
      <c r="DT500" s="206"/>
      <c r="DU500" s="206"/>
      <c r="DV500" s="206"/>
      <c r="DW500" s="206"/>
      <c r="DX500" s="206"/>
      <c r="DY500" s="206"/>
      <c r="DZ500" s="206"/>
      <c r="EA500" s="206"/>
      <c r="EB500" s="206"/>
      <c r="EC500" s="206"/>
      <c r="ED500" s="206"/>
      <c r="EE500" s="206"/>
      <c r="EF500" s="206"/>
      <c r="EG500" s="206"/>
      <c r="EH500" s="206"/>
      <c r="EI500" s="206"/>
      <c r="EJ500" s="206"/>
      <c r="EK500" s="206"/>
      <c r="EL500" s="206"/>
      <c r="EM500" s="206"/>
      <c r="EN500" s="206"/>
      <c r="EO500" s="206"/>
      <c r="EP500" s="206"/>
      <c r="EQ500" s="206"/>
      <c r="ER500" s="206"/>
      <c r="ES500" s="206"/>
      <c r="ET500" s="206"/>
      <c r="EU500" s="206"/>
      <c r="EV500" s="206"/>
      <c r="EW500" s="206"/>
      <c r="EX500" s="206"/>
      <c r="EY500" s="206"/>
      <c r="EZ500" s="206"/>
      <c r="FA500" s="206"/>
      <c r="FB500" s="206"/>
      <c r="FC500" s="206"/>
      <c r="FD500" s="206"/>
      <c r="FE500" s="206"/>
      <c r="FF500" s="206"/>
      <c r="FG500" s="206"/>
      <c r="FH500" s="206"/>
      <c r="FI500" s="206"/>
      <c r="FJ500" s="206"/>
      <c r="FK500" s="206"/>
      <c r="FL500" s="206"/>
      <c r="FM500" s="206"/>
      <c r="FN500" s="206"/>
      <c r="FO500" s="206"/>
      <c r="FP500" s="206"/>
      <c r="FQ500" s="206"/>
      <c r="FR500" s="206"/>
      <c r="FS500" s="206"/>
      <c r="FT500" s="206"/>
      <c r="FU500" s="206"/>
      <c r="FV500" s="206"/>
      <c r="FW500" s="206"/>
      <c r="FX500" s="206"/>
      <c r="FY500" s="206"/>
      <c r="FZ500" s="206"/>
      <c r="GA500" s="206"/>
      <c r="GB500" s="206"/>
      <c r="GC500" s="206"/>
      <c r="GD500" s="206"/>
      <c r="GE500" s="206"/>
      <c r="GF500" s="206"/>
      <c r="GG500" s="206"/>
      <c r="GH500" s="206"/>
      <c r="GI500" s="206"/>
      <c r="GJ500" s="206"/>
      <c r="GK500" s="206"/>
      <c r="GL500" s="206"/>
      <c r="GM500" s="206"/>
      <c r="GN500" s="206"/>
      <c r="GO500" s="206"/>
      <c r="GP500" s="206"/>
      <c r="GQ500" s="206"/>
      <c r="GR500" s="206"/>
      <c r="GS500" s="206"/>
      <c r="GT500" s="206"/>
      <c r="GU500" s="206"/>
      <c r="GV500" s="206"/>
      <c r="GW500" s="206"/>
      <c r="GX500" s="206"/>
      <c r="GY500" s="206"/>
      <c r="GZ500" s="206"/>
      <c r="HA500" s="206"/>
      <c r="HB500" s="206"/>
      <c r="HC500" s="206"/>
      <c r="HD500" s="206"/>
      <c r="HE500" s="206"/>
      <c r="HF500" s="206"/>
      <c r="HG500" s="206"/>
      <c r="HH500" s="206"/>
      <c r="HI500" s="206"/>
      <c r="HJ500" s="206"/>
      <c r="HK500" s="206"/>
      <c r="HL500" s="206"/>
      <c r="HM500" s="206"/>
      <c r="HN500" s="206"/>
      <c r="HO500" s="206"/>
      <c r="HP500" s="206"/>
      <c r="HQ500" s="206"/>
      <c r="HR500" s="206"/>
      <c r="HS500" s="206"/>
      <c r="HT500" s="206"/>
      <c r="HU500" s="206"/>
      <c r="HV500" s="206"/>
      <c r="HW500" s="206"/>
      <c r="HX500" s="206"/>
      <c r="HY500" s="206"/>
      <c r="HZ500" s="206"/>
      <c r="IA500" s="206"/>
      <c r="IB500" s="206"/>
      <c r="IC500" s="206"/>
      <c r="ID500" s="206"/>
      <c r="IE500" s="206"/>
      <c r="IF500" s="206"/>
      <c r="IG500" s="206"/>
      <c r="IH500" s="206"/>
      <c r="II500" s="206"/>
      <c r="IJ500" s="206"/>
      <c r="IK500" s="206"/>
      <c r="IL500" s="206"/>
      <c r="IM500" s="206"/>
      <c r="IN500" s="206"/>
      <c r="IO500" s="206"/>
      <c r="IP500" s="206"/>
      <c r="IQ500" s="206"/>
      <c r="IR500" s="206"/>
      <c r="IS500" s="206"/>
      <c r="IT500" s="206"/>
      <c r="IU500" s="206"/>
    </row>
    <row r="501" spans="1:255" s="206" customFormat="1">
      <c r="A501" s="202"/>
      <c r="B501" s="240"/>
      <c r="C501" s="240" t="s">
        <v>329</v>
      </c>
      <c r="D501" s="204"/>
      <c r="E501" s="204"/>
      <c r="F501" s="242">
        <v>1</v>
      </c>
      <c r="G501" s="248" t="s">
        <v>117</v>
      </c>
      <c r="H501" s="9"/>
      <c r="I501" s="201"/>
      <c r="J501" s="238"/>
      <c r="K501" s="27">
        <f>+IF($C501=K$1,$F501*$H502,0)</f>
        <v>0</v>
      </c>
      <c r="L501" s="27">
        <f t="shared" ref="L501:Q501" si="254">+IF($C501=L$1,$F501*$H502,0)</f>
        <v>0</v>
      </c>
      <c r="M501" s="27">
        <f t="shared" si="254"/>
        <v>0</v>
      </c>
      <c r="N501" s="27">
        <f t="shared" si="254"/>
        <v>0</v>
      </c>
      <c r="O501" s="27">
        <f t="shared" si="254"/>
        <v>0</v>
      </c>
      <c r="P501" s="27">
        <f t="shared" si="254"/>
        <v>0</v>
      </c>
      <c r="Q501" s="27">
        <f t="shared" si="254"/>
        <v>0</v>
      </c>
    </row>
    <row r="502" spans="1:255" s="28" customFormat="1">
      <c r="A502" s="202"/>
      <c r="B502" s="240"/>
      <c r="C502" s="240"/>
      <c r="D502" s="204"/>
      <c r="E502" s="204"/>
      <c r="F502" s="199">
        <f>SUM(F496:F501)</f>
        <v>6</v>
      </c>
      <c r="G502" s="246" t="s">
        <v>117</v>
      </c>
      <c r="H502" s="348">
        <v>0</v>
      </c>
      <c r="I502" s="201">
        <f>F502*ROUND(H502,2)</f>
        <v>0</v>
      </c>
      <c r="J502" s="238"/>
      <c r="K502" s="201"/>
      <c r="L502" s="201"/>
      <c r="M502" s="201"/>
      <c r="N502" s="201"/>
      <c r="O502" s="201"/>
      <c r="P502" s="201"/>
      <c r="Q502" s="201"/>
      <c r="R502" s="206"/>
      <c r="S502" s="206"/>
      <c r="T502" s="206"/>
      <c r="U502" s="206"/>
      <c r="V502" s="206"/>
      <c r="W502" s="206"/>
      <c r="X502" s="206"/>
      <c r="Y502" s="206"/>
      <c r="Z502" s="206"/>
      <c r="AA502" s="206"/>
      <c r="AB502" s="206"/>
      <c r="AC502" s="206"/>
      <c r="AD502" s="206"/>
      <c r="AE502" s="206"/>
      <c r="AF502" s="206"/>
      <c r="AG502" s="206"/>
      <c r="AH502" s="206"/>
      <c r="AI502" s="206"/>
      <c r="AJ502" s="206"/>
      <c r="AK502" s="206"/>
      <c r="AL502" s="206"/>
      <c r="AM502" s="206"/>
      <c r="AN502" s="206"/>
      <c r="AO502" s="206"/>
      <c r="AP502" s="206"/>
      <c r="AQ502" s="206"/>
      <c r="AR502" s="206"/>
      <c r="AS502" s="206"/>
      <c r="AT502" s="206"/>
      <c r="AU502" s="206"/>
      <c r="AV502" s="206"/>
      <c r="AW502" s="206"/>
      <c r="AX502" s="206"/>
      <c r="AY502" s="206"/>
      <c r="AZ502" s="206"/>
      <c r="BA502" s="206"/>
      <c r="BB502" s="206"/>
      <c r="BC502" s="206"/>
      <c r="BD502" s="206"/>
      <c r="BE502" s="206"/>
      <c r="BF502" s="206"/>
      <c r="BG502" s="206"/>
      <c r="BH502" s="206"/>
      <c r="BI502" s="206"/>
      <c r="BJ502" s="206"/>
      <c r="BK502" s="206"/>
      <c r="BL502" s="206"/>
      <c r="BM502" s="206"/>
      <c r="BN502" s="206"/>
      <c r="BO502" s="206"/>
      <c r="BP502" s="206"/>
      <c r="BQ502" s="206"/>
      <c r="BR502" s="206"/>
      <c r="BS502" s="206"/>
      <c r="BT502" s="206"/>
      <c r="BU502" s="206"/>
      <c r="BV502" s="206"/>
      <c r="BW502" s="206"/>
      <c r="BX502" s="206"/>
      <c r="BY502" s="206"/>
      <c r="BZ502" s="206"/>
      <c r="CA502" s="206"/>
      <c r="CB502" s="206"/>
      <c r="CC502" s="206"/>
      <c r="CD502" s="206"/>
      <c r="CE502" s="206"/>
      <c r="CF502" s="206"/>
      <c r="CG502" s="206"/>
      <c r="CH502" s="206"/>
      <c r="CI502" s="206"/>
      <c r="CJ502" s="206"/>
      <c r="CK502" s="206"/>
      <c r="CL502" s="206"/>
      <c r="CM502" s="206"/>
      <c r="CN502" s="206"/>
      <c r="CO502" s="206"/>
      <c r="CP502" s="206"/>
      <c r="CQ502" s="206"/>
      <c r="CR502" s="206"/>
      <c r="CS502" s="206"/>
      <c r="CT502" s="206"/>
      <c r="CU502" s="206"/>
      <c r="CV502" s="206"/>
      <c r="CW502" s="206"/>
      <c r="CX502" s="206"/>
      <c r="CY502" s="206"/>
      <c r="CZ502" s="206"/>
      <c r="DA502" s="206"/>
      <c r="DB502" s="206"/>
      <c r="DC502" s="206"/>
      <c r="DD502" s="206"/>
      <c r="DE502" s="206"/>
      <c r="DF502" s="206"/>
      <c r="DG502" s="206"/>
      <c r="DH502" s="206"/>
      <c r="DI502" s="206"/>
      <c r="DJ502" s="206"/>
      <c r="DK502" s="206"/>
      <c r="DL502" s="206"/>
      <c r="DM502" s="206"/>
      <c r="DN502" s="206"/>
      <c r="DO502" s="206"/>
      <c r="DP502" s="206"/>
      <c r="DQ502" s="206"/>
      <c r="DR502" s="206"/>
      <c r="DS502" s="206"/>
      <c r="DT502" s="206"/>
      <c r="DU502" s="206"/>
      <c r="DV502" s="206"/>
      <c r="DW502" s="206"/>
      <c r="DX502" s="206"/>
      <c r="DY502" s="206"/>
      <c r="DZ502" s="206"/>
      <c r="EA502" s="206"/>
      <c r="EB502" s="206"/>
      <c r="EC502" s="206"/>
      <c r="ED502" s="206"/>
      <c r="EE502" s="206"/>
      <c r="EF502" s="206"/>
      <c r="EG502" s="206"/>
      <c r="EH502" s="206"/>
      <c r="EI502" s="206"/>
      <c r="EJ502" s="206"/>
      <c r="EK502" s="206"/>
      <c r="EL502" s="206"/>
      <c r="EM502" s="206"/>
      <c r="EN502" s="206"/>
      <c r="EO502" s="206"/>
      <c r="EP502" s="206"/>
      <c r="EQ502" s="206"/>
      <c r="ER502" s="206"/>
      <c r="ES502" s="206"/>
      <c r="ET502" s="206"/>
      <c r="EU502" s="206"/>
      <c r="EV502" s="206"/>
      <c r="EW502" s="206"/>
      <c r="EX502" s="206"/>
      <c r="EY502" s="206"/>
      <c r="EZ502" s="206"/>
      <c r="FA502" s="206"/>
      <c r="FB502" s="206"/>
      <c r="FC502" s="206"/>
      <c r="FD502" s="206"/>
      <c r="FE502" s="206"/>
      <c r="FF502" s="206"/>
      <c r="FG502" s="206"/>
      <c r="FH502" s="206"/>
      <c r="FI502" s="206"/>
      <c r="FJ502" s="206"/>
      <c r="FK502" s="206"/>
      <c r="FL502" s="206"/>
      <c r="FM502" s="206"/>
      <c r="FN502" s="206"/>
      <c r="FO502" s="206"/>
      <c r="FP502" s="206"/>
      <c r="FQ502" s="206"/>
      <c r="FR502" s="206"/>
      <c r="FS502" s="206"/>
      <c r="FT502" s="206"/>
      <c r="FU502" s="206"/>
      <c r="FV502" s="206"/>
      <c r="FW502" s="206"/>
      <c r="FX502" s="206"/>
      <c r="FY502" s="206"/>
      <c r="FZ502" s="206"/>
      <c r="GA502" s="206"/>
      <c r="GB502" s="206"/>
      <c r="GC502" s="206"/>
      <c r="GD502" s="206"/>
      <c r="GE502" s="206"/>
      <c r="GF502" s="206"/>
      <c r="GG502" s="206"/>
      <c r="GH502" s="206"/>
      <c r="GI502" s="206"/>
      <c r="GJ502" s="206"/>
      <c r="GK502" s="206"/>
      <c r="GL502" s="206"/>
      <c r="GM502" s="206"/>
      <c r="GN502" s="206"/>
      <c r="GO502" s="206"/>
      <c r="GP502" s="206"/>
      <c r="GQ502" s="206"/>
      <c r="GR502" s="206"/>
      <c r="GS502" s="206"/>
      <c r="GT502" s="206"/>
      <c r="GU502" s="206"/>
      <c r="GV502" s="206"/>
      <c r="GW502" s="206"/>
      <c r="GX502" s="206"/>
      <c r="GY502" s="206"/>
      <c r="GZ502" s="206"/>
      <c r="HA502" s="206"/>
      <c r="HB502" s="206"/>
      <c r="HC502" s="206"/>
      <c r="HD502" s="206"/>
      <c r="HE502" s="206"/>
      <c r="HF502" s="206"/>
      <c r="HG502" s="206"/>
      <c r="HH502" s="206"/>
      <c r="HI502" s="206"/>
      <c r="HJ502" s="206"/>
      <c r="HK502" s="206"/>
      <c r="HL502" s="206"/>
      <c r="HM502" s="206"/>
      <c r="HN502" s="206"/>
      <c r="HO502" s="206"/>
      <c r="HP502" s="206"/>
      <c r="HQ502" s="206"/>
      <c r="HR502" s="206"/>
      <c r="HS502" s="206"/>
      <c r="HT502" s="206"/>
      <c r="HU502" s="206"/>
      <c r="HV502" s="206"/>
      <c r="HW502" s="206"/>
      <c r="HX502" s="206"/>
      <c r="HY502" s="206"/>
      <c r="HZ502" s="206"/>
      <c r="IA502" s="206"/>
      <c r="IB502" s="206"/>
      <c r="IC502" s="206"/>
      <c r="ID502" s="206"/>
      <c r="IE502" s="206"/>
      <c r="IF502" s="206"/>
      <c r="IG502" s="206"/>
      <c r="IH502" s="206"/>
      <c r="II502" s="206"/>
      <c r="IJ502" s="206"/>
      <c r="IK502" s="206"/>
      <c r="IL502" s="206"/>
      <c r="IM502" s="206"/>
      <c r="IN502" s="206"/>
      <c r="IO502" s="206"/>
      <c r="IP502" s="206"/>
      <c r="IQ502" s="206"/>
      <c r="IR502" s="206"/>
      <c r="IS502" s="206"/>
      <c r="IT502" s="206"/>
      <c r="IU502" s="206"/>
    </row>
    <row r="503" spans="1:255" s="308" customFormat="1">
      <c r="A503" s="202"/>
      <c r="B503" s="240"/>
      <c r="C503" s="240"/>
      <c r="D503" s="204"/>
      <c r="E503" s="204"/>
      <c r="F503" s="199"/>
      <c r="G503" s="246"/>
      <c r="H503" s="9"/>
      <c r="I503" s="201"/>
      <c r="J503" s="238"/>
      <c r="K503" s="201"/>
      <c r="L503" s="201"/>
      <c r="M503" s="201"/>
      <c r="N503" s="201"/>
      <c r="O503" s="201"/>
      <c r="P503" s="201"/>
      <c r="Q503" s="201"/>
      <c r="R503" s="206"/>
      <c r="S503" s="206"/>
      <c r="T503" s="206"/>
      <c r="U503" s="206"/>
      <c r="V503" s="206"/>
      <c r="W503" s="206"/>
      <c r="X503" s="206"/>
      <c r="Y503" s="206"/>
      <c r="Z503" s="206"/>
      <c r="AA503" s="206"/>
      <c r="AB503" s="206"/>
      <c r="AC503" s="206"/>
      <c r="AD503" s="206"/>
      <c r="AE503" s="206"/>
      <c r="AF503" s="206"/>
      <c r="AG503" s="206"/>
      <c r="AH503" s="206"/>
      <c r="AI503" s="206"/>
      <c r="AJ503" s="206"/>
      <c r="AK503" s="206"/>
      <c r="AL503" s="206"/>
      <c r="AM503" s="206"/>
      <c r="AN503" s="206"/>
      <c r="AO503" s="206"/>
      <c r="AP503" s="206"/>
      <c r="AQ503" s="206"/>
      <c r="AR503" s="206"/>
      <c r="AS503" s="206"/>
      <c r="AT503" s="206"/>
      <c r="AU503" s="206"/>
      <c r="AV503" s="206"/>
      <c r="AW503" s="206"/>
      <c r="AX503" s="206"/>
      <c r="AY503" s="206"/>
      <c r="AZ503" s="206"/>
      <c r="BA503" s="206"/>
      <c r="BB503" s="206"/>
      <c r="BC503" s="206"/>
      <c r="BD503" s="206"/>
      <c r="BE503" s="206"/>
      <c r="BF503" s="206"/>
      <c r="BG503" s="206"/>
      <c r="BH503" s="206"/>
      <c r="BI503" s="206"/>
      <c r="BJ503" s="206"/>
      <c r="BK503" s="206"/>
      <c r="BL503" s="206"/>
      <c r="BM503" s="206"/>
      <c r="BN503" s="206"/>
      <c r="BO503" s="206"/>
      <c r="BP503" s="206"/>
      <c r="BQ503" s="206"/>
      <c r="BR503" s="206"/>
      <c r="BS503" s="206"/>
      <c r="BT503" s="206"/>
      <c r="BU503" s="206"/>
      <c r="BV503" s="206"/>
      <c r="BW503" s="206"/>
      <c r="BX503" s="206"/>
      <c r="BY503" s="206"/>
      <c r="BZ503" s="206"/>
      <c r="CA503" s="206"/>
      <c r="CB503" s="206"/>
      <c r="CC503" s="206"/>
      <c r="CD503" s="206"/>
      <c r="CE503" s="206"/>
      <c r="CF503" s="206"/>
      <c r="CG503" s="206"/>
      <c r="CH503" s="206"/>
      <c r="CI503" s="206"/>
      <c r="CJ503" s="206"/>
      <c r="CK503" s="206"/>
      <c r="CL503" s="206"/>
      <c r="CM503" s="206"/>
      <c r="CN503" s="206"/>
      <c r="CO503" s="206"/>
      <c r="CP503" s="206"/>
      <c r="CQ503" s="206"/>
      <c r="CR503" s="206"/>
      <c r="CS503" s="206"/>
      <c r="CT503" s="206"/>
      <c r="CU503" s="206"/>
      <c r="CV503" s="206"/>
      <c r="CW503" s="206"/>
      <c r="CX503" s="206"/>
      <c r="CY503" s="206"/>
      <c r="CZ503" s="206"/>
      <c r="DA503" s="206"/>
      <c r="DB503" s="206"/>
      <c r="DC503" s="206"/>
      <c r="DD503" s="206"/>
      <c r="DE503" s="206"/>
      <c r="DF503" s="206"/>
      <c r="DG503" s="206"/>
      <c r="DH503" s="206"/>
      <c r="DI503" s="206"/>
      <c r="DJ503" s="206"/>
      <c r="DK503" s="206"/>
      <c r="DL503" s="206"/>
      <c r="DM503" s="206"/>
      <c r="DN503" s="206"/>
      <c r="DO503" s="206"/>
      <c r="DP503" s="206"/>
      <c r="DQ503" s="206"/>
      <c r="DR503" s="206"/>
      <c r="DS503" s="206"/>
      <c r="DT503" s="206"/>
      <c r="DU503" s="206"/>
      <c r="DV503" s="206"/>
      <c r="DW503" s="206"/>
      <c r="DX503" s="206"/>
      <c r="DY503" s="206"/>
      <c r="DZ503" s="206"/>
      <c r="EA503" s="206"/>
      <c r="EB503" s="206"/>
      <c r="EC503" s="206"/>
      <c r="ED503" s="206"/>
      <c r="EE503" s="206"/>
      <c r="EF503" s="206"/>
      <c r="EG503" s="206"/>
      <c r="EH503" s="206"/>
      <c r="EI503" s="206"/>
      <c r="EJ503" s="206"/>
      <c r="EK503" s="206"/>
      <c r="EL503" s="206"/>
      <c r="EM503" s="206"/>
      <c r="EN503" s="206"/>
      <c r="EO503" s="206"/>
      <c r="EP503" s="206"/>
      <c r="EQ503" s="206"/>
      <c r="ER503" s="206"/>
      <c r="ES503" s="206"/>
      <c r="ET503" s="206"/>
      <c r="EU503" s="206"/>
      <c r="EV503" s="206"/>
      <c r="EW503" s="206"/>
      <c r="EX503" s="206"/>
      <c r="EY503" s="206"/>
      <c r="EZ503" s="206"/>
      <c r="FA503" s="206"/>
      <c r="FB503" s="206"/>
      <c r="FC503" s="206"/>
      <c r="FD503" s="206"/>
      <c r="FE503" s="206"/>
      <c r="FF503" s="206"/>
      <c r="FG503" s="206"/>
      <c r="FH503" s="206"/>
      <c r="FI503" s="206"/>
      <c r="FJ503" s="206"/>
      <c r="FK503" s="206"/>
      <c r="FL503" s="206"/>
      <c r="FM503" s="206"/>
      <c r="FN503" s="206"/>
      <c r="FO503" s="206"/>
      <c r="FP503" s="206"/>
      <c r="FQ503" s="206"/>
      <c r="FR503" s="206"/>
      <c r="FS503" s="206"/>
      <c r="FT503" s="206"/>
      <c r="FU503" s="206"/>
      <c r="FV503" s="206"/>
      <c r="FW503" s="206"/>
      <c r="FX503" s="206"/>
      <c r="FY503" s="206"/>
      <c r="FZ503" s="206"/>
      <c r="GA503" s="206"/>
      <c r="GB503" s="206"/>
      <c r="GC503" s="206"/>
      <c r="GD503" s="206"/>
      <c r="GE503" s="206"/>
      <c r="GF503" s="206"/>
      <c r="GG503" s="206"/>
      <c r="GH503" s="206"/>
      <c r="GI503" s="206"/>
      <c r="GJ503" s="206"/>
      <c r="GK503" s="206"/>
      <c r="GL503" s="206"/>
      <c r="GM503" s="206"/>
      <c r="GN503" s="206"/>
      <c r="GO503" s="206"/>
      <c r="GP503" s="206"/>
      <c r="GQ503" s="206"/>
      <c r="GR503" s="206"/>
      <c r="GS503" s="206"/>
      <c r="GT503" s="206"/>
      <c r="GU503" s="206"/>
      <c r="GV503" s="206"/>
      <c r="GW503" s="206"/>
      <c r="GX503" s="206"/>
      <c r="GY503" s="206"/>
      <c r="GZ503" s="206"/>
      <c r="HA503" s="206"/>
      <c r="HB503" s="206"/>
      <c r="HC503" s="206"/>
      <c r="HD503" s="206"/>
      <c r="HE503" s="206"/>
      <c r="HF503" s="206"/>
      <c r="HG503" s="206"/>
      <c r="HH503" s="206"/>
      <c r="HI503" s="206"/>
      <c r="HJ503" s="206"/>
      <c r="HK503" s="206"/>
      <c r="HL503" s="206"/>
      <c r="HM503" s="206"/>
      <c r="HN503" s="206"/>
      <c r="HO503" s="206"/>
      <c r="HP503" s="206"/>
      <c r="HQ503" s="206"/>
      <c r="HR503" s="206"/>
      <c r="HS503" s="206"/>
      <c r="HT503" s="206"/>
      <c r="HU503" s="206"/>
      <c r="HV503" s="206"/>
      <c r="HW503" s="206"/>
      <c r="HX503" s="206"/>
      <c r="HY503" s="206"/>
      <c r="HZ503" s="206"/>
      <c r="IA503" s="206"/>
      <c r="IB503" s="206"/>
      <c r="IC503" s="206"/>
      <c r="ID503" s="206"/>
      <c r="IE503" s="206"/>
      <c r="IF503" s="206"/>
      <c r="IG503" s="206"/>
      <c r="IH503" s="206"/>
      <c r="II503" s="206"/>
      <c r="IJ503" s="206"/>
      <c r="IK503" s="206"/>
      <c r="IL503" s="206"/>
      <c r="IM503" s="206"/>
      <c r="IN503" s="206"/>
      <c r="IO503" s="206"/>
      <c r="IP503" s="206"/>
      <c r="IQ503" s="206"/>
      <c r="IR503" s="206"/>
      <c r="IS503" s="206"/>
      <c r="IT503" s="206"/>
      <c r="IU503" s="206"/>
    </row>
    <row r="504" spans="1:255" s="308" customFormat="1" ht="15" thickBot="1">
      <c r="A504" s="128" t="s">
        <v>11</v>
      </c>
      <c r="B504" s="129"/>
      <c r="C504" s="129"/>
      <c r="D504" s="130" t="s">
        <v>372</v>
      </c>
      <c r="E504" s="130"/>
      <c r="F504" s="131"/>
      <c r="G504" s="132"/>
      <c r="H504" s="4"/>
      <c r="I504" s="134">
        <f>SUM(I414:I502)</f>
        <v>0</v>
      </c>
      <c r="J504" s="147"/>
      <c r="K504" s="134">
        <f>SUM(K414:K502)</f>
        <v>0</v>
      </c>
      <c r="L504" s="134">
        <f t="shared" ref="L504:Q504" si="255">SUM(L414:L502)</f>
        <v>0</v>
      </c>
      <c r="M504" s="134">
        <f t="shared" si="255"/>
        <v>0</v>
      </c>
      <c r="N504" s="134">
        <f t="shared" si="255"/>
        <v>0</v>
      </c>
      <c r="O504" s="134">
        <f t="shared" si="255"/>
        <v>0</v>
      </c>
      <c r="P504" s="134">
        <f t="shared" si="255"/>
        <v>0</v>
      </c>
      <c r="Q504" s="134">
        <f t="shared" si="255"/>
        <v>0</v>
      </c>
      <c r="R504" s="28"/>
      <c r="S504" s="28"/>
      <c r="T504" s="28"/>
      <c r="U504" s="28"/>
      <c r="V504" s="28"/>
      <c r="W504" s="28"/>
      <c r="X504" s="28"/>
      <c r="Y504" s="28"/>
      <c r="Z504" s="28"/>
      <c r="AA504" s="28"/>
      <c r="AB504" s="28"/>
      <c r="AC504" s="28"/>
      <c r="AD504" s="28"/>
      <c r="AE504" s="28"/>
      <c r="AF504" s="28"/>
      <c r="AG504" s="28"/>
      <c r="AH504" s="28"/>
      <c r="AI504" s="28"/>
      <c r="AJ504" s="28"/>
      <c r="AK504" s="28"/>
      <c r="AL504" s="28"/>
      <c r="AM504" s="28"/>
      <c r="AN504" s="28"/>
      <c r="AO504" s="28"/>
      <c r="AP504" s="28"/>
      <c r="AQ504" s="28"/>
      <c r="AR504" s="28"/>
      <c r="AS504" s="28"/>
      <c r="AT504" s="28"/>
      <c r="AU504" s="28"/>
      <c r="AV504" s="28"/>
      <c r="AW504" s="28"/>
      <c r="AX504" s="28"/>
      <c r="AY504" s="28"/>
      <c r="AZ504" s="28"/>
      <c r="BA504" s="28"/>
      <c r="BB504" s="28"/>
      <c r="BC504" s="28"/>
      <c r="BD504" s="28"/>
      <c r="BE504" s="28"/>
      <c r="BF504" s="28"/>
      <c r="BG504" s="28"/>
      <c r="BH504" s="28"/>
      <c r="BI504" s="28"/>
      <c r="BJ504" s="28"/>
      <c r="BK504" s="28"/>
      <c r="BL504" s="28"/>
      <c r="BM504" s="28"/>
      <c r="BN504" s="28"/>
      <c r="BO504" s="28"/>
      <c r="BP504" s="28"/>
      <c r="BQ504" s="28"/>
      <c r="BR504" s="28"/>
      <c r="BS504" s="28"/>
      <c r="BT504" s="28"/>
      <c r="BU504" s="28"/>
      <c r="BV504" s="28"/>
      <c r="BW504" s="28"/>
      <c r="BX504" s="28"/>
      <c r="BY504" s="28"/>
      <c r="BZ504" s="28"/>
      <c r="CA504" s="28"/>
      <c r="CB504" s="28"/>
      <c r="CC504" s="28"/>
      <c r="CD504" s="28"/>
      <c r="CE504" s="28"/>
      <c r="CF504" s="28"/>
      <c r="CG504" s="28"/>
      <c r="CH504" s="28"/>
      <c r="CI504" s="28"/>
      <c r="CJ504" s="28"/>
      <c r="CK504" s="28"/>
      <c r="CL504" s="28"/>
      <c r="CM504" s="28"/>
      <c r="CN504" s="28"/>
      <c r="CO504" s="28"/>
      <c r="CP504" s="28"/>
      <c r="CQ504" s="28"/>
      <c r="CR504" s="28"/>
      <c r="CS504" s="28"/>
      <c r="CT504" s="28"/>
      <c r="CU504" s="28"/>
      <c r="CV504" s="28"/>
      <c r="CW504" s="28"/>
      <c r="CX504" s="28"/>
      <c r="CY504" s="28"/>
      <c r="CZ504" s="28"/>
      <c r="DA504" s="28"/>
      <c r="DB504" s="28"/>
      <c r="DC504" s="28"/>
      <c r="DD504" s="28"/>
      <c r="DE504" s="28"/>
      <c r="DF504" s="28"/>
      <c r="DG504" s="28"/>
      <c r="DH504" s="28"/>
      <c r="DI504" s="28"/>
      <c r="DJ504" s="28"/>
      <c r="DK504" s="28"/>
      <c r="DL504" s="28"/>
      <c r="DM504" s="28"/>
      <c r="DN504" s="28"/>
      <c r="DO504" s="28"/>
      <c r="DP504" s="28"/>
      <c r="DQ504" s="28"/>
      <c r="DR504" s="28"/>
      <c r="DS504" s="28"/>
      <c r="DT504" s="28"/>
      <c r="DU504" s="28"/>
      <c r="DV504" s="28"/>
      <c r="DW504" s="28"/>
      <c r="DX504" s="28"/>
      <c r="DY504" s="28"/>
      <c r="DZ504" s="28"/>
      <c r="EA504" s="28"/>
      <c r="EB504" s="28"/>
      <c r="EC504" s="28"/>
      <c r="ED504" s="28"/>
      <c r="EE504" s="28"/>
      <c r="EF504" s="28"/>
      <c r="EG504" s="28"/>
      <c r="EH504" s="28"/>
      <c r="EI504" s="28"/>
      <c r="EJ504" s="28"/>
      <c r="EK504" s="28"/>
      <c r="EL504" s="28"/>
      <c r="EM504" s="28"/>
      <c r="EN504" s="28"/>
      <c r="EO504" s="28"/>
      <c r="EP504" s="28"/>
      <c r="EQ504" s="28"/>
      <c r="ER504" s="28"/>
      <c r="ES504" s="28"/>
      <c r="ET504" s="28"/>
      <c r="EU504" s="28"/>
      <c r="EV504" s="28"/>
      <c r="EW504" s="28"/>
      <c r="EX504" s="28"/>
      <c r="EY504" s="28"/>
      <c r="EZ504" s="28"/>
      <c r="FA504" s="28"/>
      <c r="FB504" s="28"/>
      <c r="FC504" s="28"/>
      <c r="FD504" s="28"/>
      <c r="FE504" s="28"/>
      <c r="FF504" s="28"/>
      <c r="FG504" s="28"/>
      <c r="FH504" s="28"/>
      <c r="FI504" s="28"/>
      <c r="FJ504" s="28"/>
      <c r="FK504" s="28"/>
      <c r="FL504" s="28"/>
      <c r="FM504" s="28"/>
      <c r="FN504" s="28"/>
      <c r="FO504" s="28"/>
      <c r="FP504" s="28"/>
      <c r="FQ504" s="28"/>
      <c r="FR504" s="28"/>
      <c r="FS504" s="28"/>
      <c r="FT504" s="28"/>
      <c r="FU504" s="28"/>
      <c r="FV504" s="28"/>
      <c r="FW504" s="28"/>
      <c r="FX504" s="28"/>
      <c r="FY504" s="28"/>
      <c r="FZ504" s="28"/>
      <c r="GA504" s="28"/>
      <c r="GB504" s="28"/>
      <c r="GC504" s="28"/>
      <c r="GD504" s="28"/>
      <c r="GE504" s="28"/>
      <c r="GF504" s="28"/>
      <c r="GG504" s="28"/>
      <c r="GH504" s="28"/>
      <c r="GI504" s="28"/>
      <c r="GJ504" s="28"/>
      <c r="GK504" s="28"/>
      <c r="GL504" s="28"/>
      <c r="GM504" s="28"/>
      <c r="GN504" s="28"/>
      <c r="GO504" s="28"/>
      <c r="GP504" s="28"/>
      <c r="GQ504" s="28"/>
      <c r="GR504" s="28"/>
      <c r="GS504" s="28"/>
      <c r="GT504" s="28"/>
      <c r="GU504" s="28"/>
      <c r="GV504" s="28"/>
      <c r="GW504" s="28"/>
      <c r="GX504" s="28"/>
      <c r="GY504" s="28"/>
      <c r="GZ504" s="28"/>
      <c r="HA504" s="28"/>
      <c r="HB504" s="28"/>
      <c r="HC504" s="28"/>
      <c r="HD504" s="28"/>
      <c r="HE504" s="28"/>
      <c r="HF504" s="28"/>
      <c r="HG504" s="28"/>
      <c r="HH504" s="28"/>
      <c r="HI504" s="28"/>
      <c r="HJ504" s="28"/>
      <c r="HK504" s="28"/>
      <c r="HL504" s="28"/>
      <c r="HM504" s="28"/>
      <c r="HN504" s="28"/>
      <c r="HO504" s="28"/>
      <c r="HP504" s="28"/>
      <c r="HQ504" s="28"/>
      <c r="HR504" s="28"/>
      <c r="HS504" s="28"/>
      <c r="HT504" s="28"/>
      <c r="HU504" s="28"/>
      <c r="HV504" s="28"/>
      <c r="HW504" s="28"/>
      <c r="HX504" s="28"/>
      <c r="HY504" s="28"/>
      <c r="HZ504" s="28"/>
      <c r="IA504" s="28"/>
      <c r="IB504" s="28"/>
      <c r="IC504" s="28"/>
      <c r="ID504" s="28"/>
      <c r="IE504" s="28"/>
      <c r="IF504" s="28"/>
      <c r="IG504" s="28"/>
      <c r="IH504" s="28"/>
      <c r="II504" s="28"/>
      <c r="IJ504" s="28"/>
      <c r="IK504" s="28"/>
      <c r="IL504" s="28"/>
      <c r="IM504" s="28"/>
      <c r="IN504" s="28"/>
      <c r="IO504" s="28"/>
      <c r="IP504" s="28"/>
      <c r="IQ504" s="28"/>
      <c r="IR504" s="28"/>
      <c r="IS504" s="28"/>
      <c r="IT504" s="28"/>
      <c r="IU504" s="28"/>
    </row>
    <row r="505" spans="1:255" s="206" customFormat="1" ht="15" thickTop="1">
      <c r="A505" s="202"/>
      <c r="B505" s="240"/>
      <c r="C505" s="240"/>
      <c r="D505" s="204"/>
      <c r="E505" s="204"/>
      <c r="F505" s="199"/>
      <c r="G505" s="246"/>
      <c r="H505" s="9"/>
      <c r="I505" s="201"/>
      <c r="J505" s="238"/>
      <c r="K505" s="201"/>
      <c r="L505" s="201"/>
      <c r="M505" s="201"/>
      <c r="N505" s="201"/>
      <c r="O505" s="201"/>
      <c r="P505" s="201"/>
      <c r="Q505" s="201"/>
    </row>
    <row r="506" spans="1:255" s="206" customFormat="1">
      <c r="A506" s="21"/>
      <c r="B506" s="118"/>
      <c r="C506" s="118"/>
      <c r="D506" s="119" t="s">
        <v>361</v>
      </c>
      <c r="E506" s="119"/>
      <c r="F506" s="38"/>
      <c r="G506" s="120"/>
      <c r="H506" s="3"/>
      <c r="I506" s="122"/>
      <c r="J506" s="147"/>
      <c r="K506" s="27"/>
      <c r="L506" s="27"/>
      <c r="M506" s="27"/>
      <c r="N506" s="27"/>
      <c r="O506" s="27"/>
      <c r="P506" s="27"/>
      <c r="Q506" s="27"/>
      <c r="R506" s="28"/>
      <c r="S506" s="28"/>
      <c r="T506" s="28"/>
      <c r="U506" s="28"/>
      <c r="V506" s="28"/>
      <c r="W506" s="28"/>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c r="AW506" s="28"/>
      <c r="AX506" s="28"/>
      <c r="AY506" s="28"/>
      <c r="AZ506" s="28"/>
      <c r="BA506" s="28"/>
      <c r="BB506" s="28"/>
      <c r="BC506" s="28"/>
      <c r="BD506" s="28"/>
      <c r="BE506" s="28"/>
      <c r="BF506" s="28"/>
      <c r="BG506" s="28"/>
      <c r="BH506" s="28"/>
      <c r="BI506" s="28"/>
      <c r="BJ506" s="28"/>
      <c r="BK506" s="28"/>
      <c r="BL506" s="28"/>
      <c r="BM506" s="28"/>
      <c r="BN506" s="28"/>
      <c r="BO506" s="28"/>
      <c r="BP506" s="28"/>
      <c r="BQ506" s="28"/>
      <c r="BR506" s="28"/>
      <c r="BS506" s="28"/>
      <c r="BT506" s="28"/>
      <c r="BU506" s="28"/>
      <c r="BV506" s="28"/>
      <c r="BW506" s="28"/>
      <c r="BX506" s="28"/>
      <c r="BY506" s="28"/>
      <c r="BZ506" s="28"/>
      <c r="CA506" s="28"/>
      <c r="CB506" s="28"/>
      <c r="CC506" s="28"/>
      <c r="CD506" s="28"/>
      <c r="CE506" s="28"/>
      <c r="CF506" s="28"/>
      <c r="CG506" s="28"/>
      <c r="CH506" s="28"/>
      <c r="CI506" s="28"/>
      <c r="CJ506" s="28"/>
      <c r="CK506" s="28"/>
      <c r="CL506" s="28"/>
      <c r="CM506" s="28"/>
      <c r="CN506" s="28"/>
      <c r="CO506" s="28"/>
      <c r="CP506" s="28"/>
      <c r="CQ506" s="28"/>
      <c r="CR506" s="28"/>
      <c r="CS506" s="28"/>
      <c r="CT506" s="28"/>
      <c r="CU506" s="28"/>
      <c r="CV506" s="28"/>
      <c r="CW506" s="28"/>
      <c r="CX506" s="28"/>
      <c r="CY506" s="28"/>
      <c r="CZ506" s="28"/>
      <c r="DA506" s="28"/>
      <c r="DB506" s="28"/>
      <c r="DC506" s="28"/>
      <c r="DD506" s="28"/>
      <c r="DE506" s="28"/>
      <c r="DF506" s="28"/>
      <c r="DG506" s="28"/>
      <c r="DH506" s="28"/>
      <c r="DI506" s="28"/>
      <c r="DJ506" s="28"/>
      <c r="DK506" s="28"/>
      <c r="DL506" s="28"/>
      <c r="DM506" s="28"/>
      <c r="DN506" s="28"/>
      <c r="DO506" s="28"/>
      <c r="DP506" s="28"/>
      <c r="DQ506" s="28"/>
      <c r="DR506" s="28"/>
      <c r="DS506" s="28"/>
      <c r="DT506" s="28"/>
      <c r="DU506" s="28"/>
      <c r="DV506" s="28"/>
      <c r="DW506" s="28"/>
      <c r="DX506" s="28"/>
      <c r="DY506" s="28"/>
      <c r="DZ506" s="28"/>
      <c r="EA506" s="28"/>
      <c r="EB506" s="28"/>
      <c r="EC506" s="28"/>
      <c r="ED506" s="28"/>
      <c r="EE506" s="28"/>
      <c r="EF506" s="28"/>
      <c r="EG506" s="28"/>
      <c r="EH506" s="28"/>
      <c r="EI506" s="28"/>
      <c r="EJ506" s="28"/>
      <c r="EK506" s="28"/>
      <c r="EL506" s="28"/>
      <c r="EM506" s="28"/>
      <c r="EN506" s="28"/>
      <c r="EO506" s="28"/>
      <c r="EP506" s="28"/>
      <c r="EQ506" s="28"/>
      <c r="ER506" s="28"/>
      <c r="ES506" s="28"/>
      <c r="ET506" s="28"/>
      <c r="EU506" s="28"/>
      <c r="EV506" s="28"/>
      <c r="EW506" s="28"/>
      <c r="EX506" s="28"/>
      <c r="EY506" s="28"/>
      <c r="EZ506" s="28"/>
      <c r="FA506" s="28"/>
      <c r="FB506" s="28"/>
      <c r="FC506" s="28"/>
      <c r="FD506" s="28"/>
      <c r="FE506" s="28"/>
      <c r="FF506" s="28"/>
      <c r="FG506" s="28"/>
      <c r="FH506" s="28"/>
      <c r="FI506" s="28"/>
      <c r="FJ506" s="28"/>
      <c r="FK506" s="28"/>
      <c r="FL506" s="28"/>
      <c r="FM506" s="28"/>
      <c r="FN506" s="28"/>
      <c r="FO506" s="28"/>
      <c r="FP506" s="28"/>
      <c r="FQ506" s="28"/>
      <c r="FR506" s="28"/>
      <c r="FS506" s="28"/>
      <c r="FT506" s="28"/>
      <c r="FU506" s="28"/>
      <c r="FV506" s="28"/>
      <c r="FW506" s="28"/>
      <c r="FX506" s="28"/>
      <c r="FY506" s="28"/>
      <c r="FZ506" s="28"/>
      <c r="GA506" s="28"/>
      <c r="GB506" s="28"/>
      <c r="GC506" s="28"/>
      <c r="GD506" s="28"/>
      <c r="GE506" s="28"/>
      <c r="GF506" s="28"/>
      <c r="GG506" s="28"/>
      <c r="GH506" s="28"/>
      <c r="GI506" s="28"/>
      <c r="GJ506" s="28"/>
      <c r="GK506" s="28"/>
      <c r="GL506" s="28"/>
      <c r="GM506" s="28"/>
      <c r="GN506" s="28"/>
      <c r="GO506" s="28"/>
      <c r="GP506" s="28"/>
      <c r="GQ506" s="28"/>
      <c r="GR506" s="28"/>
      <c r="GS506" s="28"/>
      <c r="GT506" s="28"/>
      <c r="GU506" s="28"/>
      <c r="GV506" s="28"/>
      <c r="GW506" s="28"/>
      <c r="GX506" s="28"/>
      <c r="GY506" s="28"/>
      <c r="GZ506" s="28"/>
      <c r="HA506" s="28"/>
      <c r="HB506" s="28"/>
      <c r="HC506" s="28"/>
      <c r="HD506" s="28"/>
      <c r="HE506" s="28"/>
      <c r="HF506" s="28"/>
      <c r="HG506" s="28"/>
      <c r="HH506" s="28"/>
      <c r="HI506" s="28"/>
      <c r="HJ506" s="28"/>
      <c r="HK506" s="28"/>
      <c r="HL506" s="28"/>
      <c r="HM506" s="28"/>
      <c r="HN506" s="28"/>
      <c r="HO506" s="28"/>
      <c r="HP506" s="28"/>
      <c r="HQ506" s="28"/>
      <c r="HR506" s="28"/>
      <c r="HS506" s="28"/>
      <c r="HT506" s="28"/>
      <c r="HU506" s="28"/>
      <c r="HV506" s="28"/>
      <c r="HW506" s="28"/>
      <c r="HX506" s="28"/>
      <c r="HY506" s="28"/>
      <c r="HZ506" s="28"/>
      <c r="IA506" s="28"/>
      <c r="IB506" s="28"/>
      <c r="IC506" s="28"/>
      <c r="ID506" s="28"/>
      <c r="IE506" s="28"/>
      <c r="IF506" s="28"/>
      <c r="IG506" s="28"/>
      <c r="IH506" s="28"/>
      <c r="II506" s="28"/>
      <c r="IJ506" s="28"/>
      <c r="IK506" s="28"/>
      <c r="IL506" s="28"/>
      <c r="IM506" s="28"/>
      <c r="IN506" s="28"/>
      <c r="IO506" s="28"/>
      <c r="IP506" s="28"/>
      <c r="IQ506" s="28"/>
      <c r="IR506" s="28"/>
      <c r="IS506" s="28"/>
      <c r="IT506" s="28"/>
      <c r="IU506" s="28"/>
    </row>
    <row r="507" spans="1:255" s="206" customFormat="1">
      <c r="A507" s="222"/>
      <c r="B507" s="223"/>
      <c r="C507" s="308"/>
      <c r="D507" s="329"/>
      <c r="E507" s="308"/>
      <c r="F507" s="308"/>
      <c r="G507" s="308"/>
      <c r="H507" s="233"/>
      <c r="I507" s="308"/>
      <c r="J507" s="239"/>
      <c r="K507" s="309"/>
      <c r="L507" s="309"/>
      <c r="M507" s="309"/>
      <c r="N507" s="309"/>
      <c r="O507" s="309"/>
      <c r="P507" s="309"/>
      <c r="Q507" s="309"/>
      <c r="R507" s="308"/>
      <c r="S507" s="308"/>
      <c r="T507" s="308"/>
      <c r="U507" s="308"/>
      <c r="V507" s="308"/>
      <c r="W507" s="308"/>
      <c r="X507" s="308"/>
      <c r="Y507" s="308"/>
      <c r="Z507" s="308"/>
      <c r="AA507" s="308"/>
      <c r="AB507" s="308"/>
      <c r="AC507" s="308"/>
      <c r="AD507" s="308"/>
      <c r="AE507" s="308"/>
      <c r="AF507" s="308"/>
      <c r="AG507" s="308"/>
      <c r="AH507" s="308"/>
      <c r="AI507" s="308"/>
      <c r="AJ507" s="308"/>
      <c r="AK507" s="308"/>
      <c r="AL507" s="308"/>
      <c r="AM507" s="308"/>
      <c r="AN507" s="308"/>
      <c r="AO507" s="308"/>
      <c r="AP507" s="308"/>
      <c r="AQ507" s="308"/>
      <c r="AR507" s="308"/>
      <c r="AS507" s="308"/>
      <c r="AT507" s="308"/>
      <c r="AU507" s="308"/>
      <c r="AV507" s="308"/>
      <c r="AW507" s="308"/>
      <c r="AX507" s="308"/>
      <c r="AY507" s="308"/>
      <c r="AZ507" s="308"/>
      <c r="BA507" s="308"/>
      <c r="BB507" s="308"/>
      <c r="BC507" s="308"/>
      <c r="BD507" s="308"/>
      <c r="BE507" s="308"/>
      <c r="BF507" s="308"/>
      <c r="BG507" s="308"/>
      <c r="BH507" s="308"/>
      <c r="BI507" s="308"/>
      <c r="BJ507" s="308"/>
      <c r="BK507" s="308"/>
      <c r="BL507" s="308"/>
      <c r="BM507" s="308"/>
      <c r="BN507" s="308"/>
      <c r="BO507" s="308"/>
      <c r="BP507" s="308"/>
      <c r="BQ507" s="308"/>
      <c r="BR507" s="308"/>
      <c r="BS507" s="308"/>
      <c r="BT507" s="308"/>
      <c r="BU507" s="308"/>
      <c r="BV507" s="308"/>
      <c r="BW507" s="308"/>
      <c r="BX507" s="308"/>
      <c r="BY507" s="308"/>
      <c r="BZ507" s="308"/>
      <c r="CA507" s="308"/>
      <c r="CB507" s="308"/>
      <c r="CC507" s="308"/>
      <c r="CD507" s="308"/>
      <c r="CE507" s="308"/>
      <c r="CF507" s="308"/>
      <c r="CG507" s="308"/>
      <c r="CH507" s="308"/>
      <c r="CI507" s="308"/>
      <c r="CJ507" s="308"/>
      <c r="CK507" s="308"/>
      <c r="CL507" s="308"/>
      <c r="CM507" s="308"/>
      <c r="CN507" s="308"/>
      <c r="CO507" s="308"/>
      <c r="CP507" s="308"/>
      <c r="CQ507" s="308"/>
      <c r="CR507" s="308"/>
      <c r="CS507" s="308"/>
      <c r="CT507" s="308"/>
      <c r="CU507" s="308"/>
      <c r="CV507" s="308"/>
      <c r="CW507" s="308"/>
      <c r="CX507" s="308"/>
      <c r="CY507" s="308"/>
      <c r="CZ507" s="308"/>
      <c r="DA507" s="308"/>
      <c r="DB507" s="308"/>
      <c r="DC507" s="308"/>
      <c r="DD507" s="308"/>
      <c r="DE507" s="308"/>
      <c r="DF507" s="308"/>
      <c r="DG507" s="308"/>
      <c r="DH507" s="308"/>
      <c r="DI507" s="308"/>
      <c r="DJ507" s="308"/>
      <c r="DK507" s="308"/>
      <c r="DL507" s="308"/>
      <c r="DM507" s="308"/>
      <c r="DN507" s="308"/>
      <c r="DO507" s="308"/>
      <c r="DP507" s="308"/>
      <c r="DQ507" s="308"/>
      <c r="DR507" s="308"/>
      <c r="DS507" s="308"/>
      <c r="DT507" s="308"/>
      <c r="DU507" s="308"/>
      <c r="DV507" s="308"/>
      <c r="DW507" s="308"/>
      <c r="DX507" s="308"/>
      <c r="DY507" s="308"/>
      <c r="DZ507" s="308"/>
      <c r="EA507" s="308"/>
      <c r="EB507" s="308"/>
      <c r="EC507" s="308"/>
      <c r="ED507" s="308"/>
      <c r="EE507" s="308"/>
      <c r="EF507" s="308"/>
      <c r="EG507" s="308"/>
      <c r="EH507" s="308"/>
      <c r="EI507" s="308"/>
      <c r="EJ507" s="308"/>
      <c r="EK507" s="308"/>
      <c r="EL507" s="308"/>
      <c r="EM507" s="308"/>
      <c r="EN507" s="308"/>
      <c r="EO507" s="308"/>
      <c r="EP507" s="308"/>
      <c r="EQ507" s="308"/>
      <c r="ER507" s="308"/>
      <c r="ES507" s="308"/>
      <c r="ET507" s="308"/>
      <c r="EU507" s="308"/>
      <c r="EV507" s="308"/>
      <c r="EW507" s="308"/>
      <c r="EX507" s="308"/>
      <c r="EY507" s="308"/>
      <c r="EZ507" s="308"/>
      <c r="FA507" s="308"/>
      <c r="FB507" s="308"/>
      <c r="FC507" s="308"/>
      <c r="FD507" s="308"/>
      <c r="FE507" s="308"/>
      <c r="FF507" s="308"/>
      <c r="FG507" s="308"/>
      <c r="FH507" s="308"/>
      <c r="FI507" s="308"/>
      <c r="FJ507" s="308"/>
      <c r="FK507" s="308"/>
      <c r="FL507" s="308"/>
      <c r="FM507" s="308"/>
      <c r="FN507" s="308"/>
      <c r="FO507" s="308"/>
      <c r="FP507" s="308"/>
      <c r="FQ507" s="308"/>
      <c r="FR507" s="308"/>
      <c r="FS507" s="308"/>
      <c r="FT507" s="308"/>
      <c r="FU507" s="308"/>
      <c r="FV507" s="308"/>
      <c r="FW507" s="308"/>
      <c r="FX507" s="308"/>
      <c r="FY507" s="308"/>
      <c r="FZ507" s="308"/>
      <c r="GA507" s="308"/>
      <c r="GB507" s="308"/>
      <c r="GC507" s="308"/>
      <c r="GD507" s="308"/>
      <c r="GE507" s="308"/>
      <c r="GF507" s="308"/>
      <c r="GG507" s="308"/>
      <c r="GH507" s="308"/>
      <c r="GI507" s="308"/>
      <c r="GJ507" s="308"/>
      <c r="GK507" s="308"/>
      <c r="GL507" s="308"/>
      <c r="GM507" s="308"/>
      <c r="GN507" s="308"/>
      <c r="GO507" s="308"/>
      <c r="GP507" s="308"/>
      <c r="GQ507" s="308"/>
      <c r="GR507" s="308"/>
      <c r="GS507" s="308"/>
      <c r="GT507" s="308"/>
      <c r="GU507" s="308"/>
      <c r="GV507" s="308"/>
      <c r="GW507" s="308"/>
      <c r="GX507" s="308"/>
      <c r="GY507" s="308"/>
      <c r="GZ507" s="308"/>
      <c r="HA507" s="308"/>
      <c r="HB507" s="308"/>
      <c r="HC507" s="308"/>
      <c r="HD507" s="308"/>
      <c r="HE507" s="308"/>
      <c r="HF507" s="308"/>
      <c r="HG507" s="308"/>
      <c r="HH507" s="308"/>
      <c r="HI507" s="308"/>
      <c r="HJ507" s="308"/>
      <c r="HK507" s="308"/>
      <c r="HL507" s="308"/>
      <c r="HM507" s="308"/>
      <c r="HN507" s="308"/>
      <c r="HO507" s="308"/>
      <c r="HP507" s="308"/>
      <c r="HQ507" s="308"/>
      <c r="HR507" s="308"/>
      <c r="HS507" s="308"/>
      <c r="HT507" s="308"/>
      <c r="HU507" s="308"/>
      <c r="HV507" s="308"/>
      <c r="HW507" s="308"/>
      <c r="HX507" s="308"/>
      <c r="HY507" s="308"/>
      <c r="HZ507" s="308"/>
      <c r="IA507" s="308"/>
      <c r="IB507" s="308"/>
      <c r="IC507" s="308"/>
      <c r="ID507" s="308"/>
      <c r="IE507" s="308"/>
      <c r="IF507" s="308"/>
      <c r="IG507" s="308"/>
      <c r="IH507" s="308"/>
      <c r="II507" s="308"/>
      <c r="IJ507" s="308"/>
      <c r="IK507" s="308"/>
      <c r="IL507" s="308"/>
      <c r="IM507" s="308"/>
      <c r="IN507" s="308"/>
      <c r="IO507" s="308"/>
      <c r="IP507" s="308"/>
      <c r="IQ507" s="308"/>
      <c r="IR507" s="308"/>
      <c r="IS507" s="308"/>
      <c r="IT507" s="308"/>
      <c r="IU507" s="308"/>
    </row>
    <row r="508" spans="1:255" s="206" customFormat="1" ht="71.25">
      <c r="A508" s="222" t="s">
        <v>28</v>
      </c>
      <c r="B508" s="223">
        <v>16</v>
      </c>
      <c r="C508" s="206" t="s">
        <v>334</v>
      </c>
      <c r="D508" s="204" t="s">
        <v>347</v>
      </c>
      <c r="E508" s="308"/>
      <c r="F508" s="308"/>
      <c r="G508" s="308"/>
      <c r="H508" s="233"/>
      <c r="I508" s="308"/>
      <c r="J508" s="311">
        <v>23</v>
      </c>
      <c r="K508" s="309"/>
      <c r="L508" s="309"/>
      <c r="M508" s="309"/>
      <c r="N508" s="309"/>
      <c r="O508" s="309"/>
      <c r="P508" s="309"/>
      <c r="Q508" s="309"/>
      <c r="R508" s="308"/>
      <c r="S508" s="308"/>
      <c r="T508" s="308"/>
      <c r="U508" s="308"/>
      <c r="V508" s="308"/>
      <c r="W508" s="308"/>
      <c r="X508" s="308"/>
      <c r="Y508" s="308"/>
      <c r="Z508" s="308"/>
      <c r="AA508" s="308"/>
      <c r="AB508" s="308"/>
      <c r="AC508" s="308"/>
      <c r="AD508" s="308"/>
      <c r="AE508" s="308"/>
      <c r="AF508" s="308"/>
      <c r="AG508" s="308"/>
      <c r="AH508" s="308"/>
      <c r="AI508" s="308"/>
      <c r="AJ508" s="308"/>
      <c r="AK508" s="308"/>
      <c r="AL508" s="308"/>
      <c r="AM508" s="308"/>
      <c r="AN508" s="308"/>
      <c r="AO508" s="308"/>
      <c r="AP508" s="308"/>
      <c r="AQ508" s="308"/>
      <c r="AR508" s="308"/>
      <c r="AS508" s="308"/>
      <c r="AT508" s="308"/>
      <c r="AU508" s="308"/>
      <c r="AV508" s="308"/>
      <c r="AW508" s="308"/>
      <c r="AX508" s="308"/>
      <c r="AY508" s="308"/>
      <c r="AZ508" s="308"/>
      <c r="BA508" s="308"/>
      <c r="BB508" s="308"/>
      <c r="BC508" s="308"/>
      <c r="BD508" s="308"/>
      <c r="BE508" s="308"/>
      <c r="BF508" s="308"/>
      <c r="BG508" s="308"/>
      <c r="BH508" s="308"/>
      <c r="BI508" s="308"/>
      <c r="BJ508" s="308"/>
      <c r="BK508" s="308"/>
      <c r="BL508" s="308"/>
      <c r="BM508" s="308"/>
      <c r="BN508" s="308"/>
      <c r="BO508" s="308"/>
      <c r="BP508" s="308"/>
      <c r="BQ508" s="308"/>
      <c r="BR508" s="308"/>
      <c r="BS508" s="308"/>
      <c r="BT508" s="308"/>
      <c r="BU508" s="308"/>
      <c r="BV508" s="308"/>
      <c r="BW508" s="308"/>
      <c r="BX508" s="308"/>
      <c r="BY508" s="308"/>
      <c r="BZ508" s="308"/>
      <c r="CA508" s="308"/>
      <c r="CB508" s="308"/>
      <c r="CC508" s="308"/>
      <c r="CD508" s="308"/>
      <c r="CE508" s="308"/>
      <c r="CF508" s="308"/>
      <c r="CG508" s="308"/>
      <c r="CH508" s="308"/>
      <c r="CI508" s="308"/>
      <c r="CJ508" s="308"/>
      <c r="CK508" s="308"/>
      <c r="CL508" s="308"/>
      <c r="CM508" s="308"/>
      <c r="CN508" s="308"/>
      <c r="CO508" s="308"/>
      <c r="CP508" s="308"/>
      <c r="CQ508" s="308"/>
      <c r="CR508" s="308"/>
      <c r="CS508" s="308"/>
      <c r="CT508" s="308"/>
      <c r="CU508" s="308"/>
      <c r="CV508" s="308"/>
      <c r="CW508" s="308"/>
      <c r="CX508" s="308"/>
      <c r="CY508" s="308"/>
      <c r="CZ508" s="308"/>
      <c r="DA508" s="308"/>
      <c r="DB508" s="308"/>
      <c r="DC508" s="308"/>
      <c r="DD508" s="308"/>
      <c r="DE508" s="308"/>
      <c r="DF508" s="308"/>
      <c r="DG508" s="308"/>
      <c r="DH508" s="308"/>
      <c r="DI508" s="308"/>
      <c r="DJ508" s="308"/>
      <c r="DK508" s="308"/>
      <c r="DL508" s="308"/>
      <c r="DM508" s="308"/>
      <c r="DN508" s="308"/>
      <c r="DO508" s="308"/>
      <c r="DP508" s="308"/>
      <c r="DQ508" s="308"/>
      <c r="DR508" s="308"/>
      <c r="DS508" s="308"/>
      <c r="DT508" s="308"/>
      <c r="DU508" s="308"/>
      <c r="DV508" s="308"/>
      <c r="DW508" s="308"/>
      <c r="DX508" s="308"/>
      <c r="DY508" s="308"/>
      <c r="DZ508" s="308"/>
      <c r="EA508" s="308"/>
      <c r="EB508" s="308"/>
      <c r="EC508" s="308"/>
      <c r="ED508" s="308"/>
      <c r="EE508" s="308"/>
      <c r="EF508" s="308"/>
      <c r="EG508" s="308"/>
      <c r="EH508" s="308"/>
      <c r="EI508" s="308"/>
      <c r="EJ508" s="308"/>
      <c r="EK508" s="308"/>
      <c r="EL508" s="308"/>
      <c r="EM508" s="308"/>
      <c r="EN508" s="308"/>
      <c r="EO508" s="308"/>
      <c r="EP508" s="308"/>
      <c r="EQ508" s="308"/>
      <c r="ER508" s="308"/>
      <c r="ES508" s="308"/>
      <c r="ET508" s="308"/>
      <c r="EU508" s="308"/>
      <c r="EV508" s="308"/>
      <c r="EW508" s="308"/>
      <c r="EX508" s="308"/>
      <c r="EY508" s="308"/>
      <c r="EZ508" s="308"/>
      <c r="FA508" s="308"/>
      <c r="FB508" s="308"/>
      <c r="FC508" s="308"/>
      <c r="FD508" s="308"/>
      <c r="FE508" s="308"/>
      <c r="FF508" s="308"/>
      <c r="FG508" s="308"/>
      <c r="FH508" s="308"/>
      <c r="FI508" s="308"/>
      <c r="FJ508" s="308"/>
      <c r="FK508" s="308"/>
      <c r="FL508" s="308"/>
      <c r="FM508" s="308"/>
      <c r="FN508" s="308"/>
      <c r="FO508" s="308"/>
      <c r="FP508" s="308"/>
      <c r="FQ508" s="308"/>
      <c r="FR508" s="308"/>
      <c r="FS508" s="308"/>
      <c r="FT508" s="308"/>
      <c r="FU508" s="308"/>
      <c r="FV508" s="308"/>
      <c r="FW508" s="308"/>
      <c r="FX508" s="308"/>
      <c r="FY508" s="308"/>
      <c r="FZ508" s="308"/>
      <c r="GA508" s="308"/>
      <c r="GB508" s="308"/>
      <c r="GC508" s="308"/>
      <c r="GD508" s="308"/>
      <c r="GE508" s="308"/>
      <c r="GF508" s="308"/>
      <c r="GG508" s="308"/>
      <c r="GH508" s="308"/>
      <c r="GI508" s="308"/>
      <c r="GJ508" s="308"/>
      <c r="GK508" s="308"/>
      <c r="GL508" s="308"/>
      <c r="GM508" s="308"/>
      <c r="GN508" s="308"/>
      <c r="GO508" s="308"/>
      <c r="GP508" s="308"/>
      <c r="GQ508" s="308"/>
      <c r="GR508" s="308"/>
      <c r="GS508" s="308"/>
      <c r="GT508" s="308"/>
      <c r="GU508" s="308"/>
      <c r="GV508" s="308"/>
      <c r="GW508" s="308"/>
      <c r="GX508" s="308"/>
      <c r="GY508" s="308"/>
      <c r="GZ508" s="308"/>
      <c r="HA508" s="308"/>
      <c r="HB508" s="308"/>
      <c r="HC508" s="308"/>
      <c r="HD508" s="308"/>
      <c r="HE508" s="308"/>
      <c r="HF508" s="308"/>
      <c r="HG508" s="308"/>
      <c r="HH508" s="308"/>
      <c r="HI508" s="308"/>
      <c r="HJ508" s="308"/>
      <c r="HK508" s="308"/>
      <c r="HL508" s="308"/>
      <c r="HM508" s="308"/>
      <c r="HN508" s="308"/>
      <c r="HO508" s="308"/>
      <c r="HP508" s="308"/>
      <c r="HQ508" s="308"/>
      <c r="HR508" s="308"/>
      <c r="HS508" s="308"/>
      <c r="HT508" s="308"/>
      <c r="HU508" s="308"/>
      <c r="HV508" s="308"/>
      <c r="HW508" s="308"/>
      <c r="HX508" s="308"/>
      <c r="HY508" s="308"/>
      <c r="HZ508" s="308"/>
      <c r="IA508" s="308"/>
      <c r="IB508" s="308"/>
      <c r="IC508" s="308"/>
      <c r="ID508" s="308"/>
      <c r="IE508" s="308"/>
      <c r="IF508" s="308"/>
      <c r="IG508" s="308"/>
      <c r="IH508" s="308"/>
      <c r="II508" s="308"/>
      <c r="IJ508" s="308"/>
      <c r="IK508" s="308"/>
      <c r="IL508" s="308"/>
      <c r="IM508" s="308"/>
      <c r="IN508" s="308"/>
      <c r="IO508" s="308"/>
      <c r="IP508" s="308"/>
      <c r="IQ508" s="308"/>
      <c r="IR508" s="308"/>
      <c r="IS508" s="308"/>
      <c r="IT508" s="308"/>
      <c r="IU508" s="308"/>
    </row>
    <row r="509" spans="1:255" s="206" customFormat="1">
      <c r="A509" s="202"/>
      <c r="B509" s="240"/>
      <c r="C509" s="240" t="s">
        <v>324</v>
      </c>
      <c r="D509" s="204"/>
      <c r="F509" s="241">
        <v>22</v>
      </c>
      <c r="G509" s="200" t="s">
        <v>232</v>
      </c>
      <c r="H509" s="9"/>
      <c r="I509" s="201"/>
      <c r="J509" s="238"/>
      <c r="K509" s="27">
        <f>+IF($C509=K$1,$F509*$H515,0)</f>
        <v>0</v>
      </c>
      <c r="L509" s="27">
        <f t="shared" ref="L509:Q509" si="256">+IF($C509=L$1,$F509*$H515,0)</f>
        <v>0</v>
      </c>
      <c r="M509" s="27">
        <f t="shared" si="256"/>
        <v>0</v>
      </c>
      <c r="N509" s="27">
        <f t="shared" si="256"/>
        <v>0</v>
      </c>
      <c r="O509" s="27">
        <f t="shared" si="256"/>
        <v>0</v>
      </c>
      <c r="P509" s="27">
        <f t="shared" si="256"/>
        <v>0</v>
      </c>
      <c r="Q509" s="27">
        <f t="shared" si="256"/>
        <v>0</v>
      </c>
    </row>
    <row r="510" spans="1:255" s="206" customFormat="1">
      <c r="A510" s="202"/>
      <c r="B510" s="240"/>
      <c r="C510" s="240" t="s">
        <v>325</v>
      </c>
      <c r="D510" s="204"/>
      <c r="F510" s="241">
        <v>2</v>
      </c>
      <c r="G510" s="200" t="s">
        <v>232</v>
      </c>
      <c r="H510" s="9"/>
      <c r="I510" s="201"/>
      <c r="J510" s="238"/>
      <c r="K510" s="27">
        <f>+IF($C510=K$1,$F510*$H515,0)</f>
        <v>0</v>
      </c>
      <c r="L510" s="27">
        <f t="shared" ref="L510:Q510" si="257">+IF($C510=L$1,$F510*$H515,0)</f>
        <v>0</v>
      </c>
      <c r="M510" s="27">
        <f t="shared" si="257"/>
        <v>0</v>
      </c>
      <c r="N510" s="27">
        <f t="shared" si="257"/>
        <v>0</v>
      </c>
      <c r="O510" s="27">
        <f t="shared" si="257"/>
        <v>0</v>
      </c>
      <c r="P510" s="27">
        <f t="shared" si="257"/>
        <v>0</v>
      </c>
      <c r="Q510" s="27">
        <f t="shared" si="257"/>
        <v>0</v>
      </c>
    </row>
    <row r="511" spans="1:255" s="206" customFormat="1">
      <c r="A511" s="202"/>
      <c r="B511" s="240"/>
      <c r="C511" s="240" t="s">
        <v>326</v>
      </c>
      <c r="D511" s="204"/>
      <c r="F511" s="241">
        <v>38</v>
      </c>
      <c r="G511" s="200" t="s">
        <v>232</v>
      </c>
      <c r="H511" s="9"/>
      <c r="I511" s="201"/>
      <c r="J511" s="238"/>
      <c r="K511" s="27">
        <f>+IF($C511=K$1,$F511*$H515,0)</f>
        <v>0</v>
      </c>
      <c r="L511" s="27">
        <f t="shared" ref="L511:Q511" si="258">+IF($C511=L$1,$F511*$H515,0)</f>
        <v>0</v>
      </c>
      <c r="M511" s="27">
        <f t="shared" si="258"/>
        <v>0</v>
      </c>
      <c r="N511" s="27">
        <f t="shared" si="258"/>
        <v>0</v>
      </c>
      <c r="O511" s="27">
        <f t="shared" si="258"/>
        <v>0</v>
      </c>
      <c r="P511" s="27">
        <f t="shared" si="258"/>
        <v>0</v>
      </c>
      <c r="Q511" s="27">
        <f t="shared" si="258"/>
        <v>0</v>
      </c>
    </row>
    <row r="512" spans="1:255" s="308" customFormat="1">
      <c r="A512" s="202"/>
      <c r="B512" s="240"/>
      <c r="C512" s="240" t="s">
        <v>327</v>
      </c>
      <c r="D512" s="204"/>
      <c r="E512" s="206"/>
      <c r="F512" s="241">
        <v>0</v>
      </c>
      <c r="G512" s="200" t="s">
        <v>232</v>
      </c>
      <c r="H512" s="9"/>
      <c r="I512" s="201"/>
      <c r="J512" s="238"/>
      <c r="K512" s="27">
        <f>+IF($C512=K$1,$F512*$H515,0)</f>
        <v>0</v>
      </c>
      <c r="L512" s="27">
        <f t="shared" ref="L512:Q512" si="259">+IF($C512=L$1,$F512*$H515,0)</f>
        <v>0</v>
      </c>
      <c r="M512" s="27">
        <f t="shared" si="259"/>
        <v>0</v>
      </c>
      <c r="N512" s="27">
        <f t="shared" si="259"/>
        <v>0</v>
      </c>
      <c r="O512" s="27">
        <f t="shared" si="259"/>
        <v>0</v>
      </c>
      <c r="P512" s="27">
        <f t="shared" si="259"/>
        <v>0</v>
      </c>
      <c r="Q512" s="27">
        <f t="shared" si="259"/>
        <v>0</v>
      </c>
      <c r="R512" s="206"/>
      <c r="S512" s="206"/>
      <c r="T512" s="206"/>
      <c r="U512" s="206"/>
      <c r="V512" s="206"/>
      <c r="W512" s="206"/>
      <c r="X512" s="206"/>
      <c r="Y512" s="206"/>
      <c r="Z512" s="206"/>
      <c r="AA512" s="206"/>
      <c r="AB512" s="206"/>
      <c r="AC512" s="206"/>
      <c r="AD512" s="206"/>
      <c r="AE512" s="206"/>
      <c r="AF512" s="206"/>
      <c r="AG512" s="206"/>
      <c r="AH512" s="206"/>
      <c r="AI512" s="206"/>
      <c r="AJ512" s="206"/>
      <c r="AK512" s="206"/>
      <c r="AL512" s="206"/>
      <c r="AM512" s="206"/>
      <c r="AN512" s="206"/>
      <c r="AO512" s="206"/>
      <c r="AP512" s="206"/>
      <c r="AQ512" s="206"/>
      <c r="AR512" s="206"/>
      <c r="AS512" s="206"/>
      <c r="AT512" s="206"/>
      <c r="AU512" s="206"/>
      <c r="AV512" s="206"/>
      <c r="AW512" s="206"/>
      <c r="AX512" s="206"/>
      <c r="AY512" s="206"/>
      <c r="AZ512" s="206"/>
      <c r="BA512" s="206"/>
      <c r="BB512" s="206"/>
      <c r="BC512" s="206"/>
      <c r="BD512" s="206"/>
      <c r="BE512" s="206"/>
      <c r="BF512" s="206"/>
      <c r="BG512" s="206"/>
      <c r="BH512" s="206"/>
      <c r="BI512" s="206"/>
      <c r="BJ512" s="206"/>
      <c r="BK512" s="206"/>
      <c r="BL512" s="206"/>
      <c r="BM512" s="206"/>
      <c r="BN512" s="206"/>
      <c r="BO512" s="206"/>
      <c r="BP512" s="206"/>
      <c r="BQ512" s="206"/>
      <c r="BR512" s="206"/>
      <c r="BS512" s="206"/>
      <c r="BT512" s="206"/>
      <c r="BU512" s="206"/>
      <c r="BV512" s="206"/>
      <c r="BW512" s="206"/>
      <c r="BX512" s="206"/>
      <c r="BY512" s="206"/>
      <c r="BZ512" s="206"/>
      <c r="CA512" s="206"/>
      <c r="CB512" s="206"/>
      <c r="CC512" s="206"/>
      <c r="CD512" s="206"/>
      <c r="CE512" s="206"/>
      <c r="CF512" s="206"/>
      <c r="CG512" s="206"/>
      <c r="CH512" s="206"/>
      <c r="CI512" s="206"/>
      <c r="CJ512" s="206"/>
      <c r="CK512" s="206"/>
      <c r="CL512" s="206"/>
      <c r="CM512" s="206"/>
      <c r="CN512" s="206"/>
      <c r="CO512" s="206"/>
      <c r="CP512" s="206"/>
      <c r="CQ512" s="206"/>
      <c r="CR512" s="206"/>
      <c r="CS512" s="206"/>
      <c r="CT512" s="206"/>
      <c r="CU512" s="206"/>
      <c r="CV512" s="206"/>
      <c r="CW512" s="206"/>
      <c r="CX512" s="206"/>
      <c r="CY512" s="206"/>
      <c r="CZ512" s="206"/>
      <c r="DA512" s="206"/>
      <c r="DB512" s="206"/>
      <c r="DC512" s="206"/>
      <c r="DD512" s="206"/>
      <c r="DE512" s="206"/>
      <c r="DF512" s="206"/>
      <c r="DG512" s="206"/>
      <c r="DH512" s="206"/>
      <c r="DI512" s="206"/>
      <c r="DJ512" s="206"/>
      <c r="DK512" s="206"/>
      <c r="DL512" s="206"/>
      <c r="DM512" s="206"/>
      <c r="DN512" s="206"/>
      <c r="DO512" s="206"/>
      <c r="DP512" s="206"/>
      <c r="DQ512" s="206"/>
      <c r="DR512" s="206"/>
      <c r="DS512" s="206"/>
      <c r="DT512" s="206"/>
      <c r="DU512" s="206"/>
      <c r="DV512" s="206"/>
      <c r="DW512" s="206"/>
      <c r="DX512" s="206"/>
      <c r="DY512" s="206"/>
      <c r="DZ512" s="206"/>
      <c r="EA512" s="206"/>
      <c r="EB512" s="206"/>
      <c r="EC512" s="206"/>
      <c r="ED512" s="206"/>
      <c r="EE512" s="206"/>
      <c r="EF512" s="206"/>
      <c r="EG512" s="206"/>
      <c r="EH512" s="206"/>
      <c r="EI512" s="206"/>
      <c r="EJ512" s="206"/>
      <c r="EK512" s="206"/>
      <c r="EL512" s="206"/>
      <c r="EM512" s="206"/>
      <c r="EN512" s="206"/>
      <c r="EO512" s="206"/>
      <c r="EP512" s="206"/>
      <c r="EQ512" s="206"/>
      <c r="ER512" s="206"/>
      <c r="ES512" s="206"/>
      <c r="ET512" s="206"/>
      <c r="EU512" s="206"/>
      <c r="EV512" s="206"/>
      <c r="EW512" s="206"/>
      <c r="EX512" s="206"/>
      <c r="EY512" s="206"/>
      <c r="EZ512" s="206"/>
      <c r="FA512" s="206"/>
      <c r="FB512" s="206"/>
      <c r="FC512" s="206"/>
      <c r="FD512" s="206"/>
      <c r="FE512" s="206"/>
      <c r="FF512" s="206"/>
      <c r="FG512" s="206"/>
      <c r="FH512" s="206"/>
      <c r="FI512" s="206"/>
      <c r="FJ512" s="206"/>
      <c r="FK512" s="206"/>
      <c r="FL512" s="206"/>
      <c r="FM512" s="206"/>
      <c r="FN512" s="206"/>
      <c r="FO512" s="206"/>
      <c r="FP512" s="206"/>
      <c r="FQ512" s="206"/>
      <c r="FR512" s="206"/>
      <c r="FS512" s="206"/>
      <c r="FT512" s="206"/>
      <c r="FU512" s="206"/>
      <c r="FV512" s="206"/>
      <c r="FW512" s="206"/>
      <c r="FX512" s="206"/>
      <c r="FY512" s="206"/>
      <c r="FZ512" s="206"/>
      <c r="GA512" s="206"/>
      <c r="GB512" s="206"/>
      <c r="GC512" s="206"/>
      <c r="GD512" s="206"/>
      <c r="GE512" s="206"/>
      <c r="GF512" s="206"/>
      <c r="GG512" s="206"/>
      <c r="GH512" s="206"/>
      <c r="GI512" s="206"/>
      <c r="GJ512" s="206"/>
      <c r="GK512" s="206"/>
      <c r="GL512" s="206"/>
      <c r="GM512" s="206"/>
      <c r="GN512" s="206"/>
      <c r="GO512" s="206"/>
      <c r="GP512" s="206"/>
      <c r="GQ512" s="206"/>
      <c r="GR512" s="206"/>
      <c r="GS512" s="206"/>
      <c r="GT512" s="206"/>
      <c r="GU512" s="206"/>
      <c r="GV512" s="206"/>
      <c r="GW512" s="206"/>
      <c r="GX512" s="206"/>
      <c r="GY512" s="206"/>
      <c r="GZ512" s="206"/>
      <c r="HA512" s="206"/>
      <c r="HB512" s="206"/>
      <c r="HC512" s="206"/>
      <c r="HD512" s="206"/>
      <c r="HE512" s="206"/>
      <c r="HF512" s="206"/>
      <c r="HG512" s="206"/>
      <c r="HH512" s="206"/>
      <c r="HI512" s="206"/>
      <c r="HJ512" s="206"/>
      <c r="HK512" s="206"/>
      <c r="HL512" s="206"/>
      <c r="HM512" s="206"/>
      <c r="HN512" s="206"/>
      <c r="HO512" s="206"/>
      <c r="HP512" s="206"/>
      <c r="HQ512" s="206"/>
      <c r="HR512" s="206"/>
      <c r="HS512" s="206"/>
      <c r="HT512" s="206"/>
      <c r="HU512" s="206"/>
      <c r="HV512" s="206"/>
      <c r="HW512" s="206"/>
      <c r="HX512" s="206"/>
      <c r="HY512" s="206"/>
      <c r="HZ512" s="206"/>
      <c r="IA512" s="206"/>
      <c r="IB512" s="206"/>
      <c r="IC512" s="206"/>
      <c r="ID512" s="206"/>
      <c r="IE512" s="206"/>
      <c r="IF512" s="206"/>
      <c r="IG512" s="206"/>
      <c r="IH512" s="206"/>
      <c r="II512" s="206"/>
      <c r="IJ512" s="206"/>
      <c r="IK512" s="206"/>
      <c r="IL512" s="206"/>
      <c r="IM512" s="206"/>
      <c r="IN512" s="206"/>
      <c r="IO512" s="206"/>
      <c r="IP512" s="206"/>
      <c r="IQ512" s="206"/>
      <c r="IR512" s="206"/>
      <c r="IS512" s="206"/>
      <c r="IT512" s="206"/>
      <c r="IU512" s="206"/>
    </row>
    <row r="513" spans="1:255" s="308" customFormat="1">
      <c r="A513" s="202"/>
      <c r="B513" s="240"/>
      <c r="C513" s="240" t="s">
        <v>328</v>
      </c>
      <c r="D513" s="204"/>
      <c r="E513" s="206"/>
      <c r="F513" s="241">
        <v>2</v>
      </c>
      <c r="G513" s="200" t="s">
        <v>232</v>
      </c>
      <c r="H513" s="9"/>
      <c r="I513" s="201"/>
      <c r="J513" s="238"/>
      <c r="K513" s="27">
        <f>+IF($C513=K$1,$F513*$H515,0)</f>
        <v>0</v>
      </c>
      <c r="L513" s="27">
        <f t="shared" ref="L513:Q513" si="260">+IF($C513=L$1,$F513*$H515,0)</f>
        <v>0</v>
      </c>
      <c r="M513" s="27">
        <f t="shared" si="260"/>
        <v>0</v>
      </c>
      <c r="N513" s="27">
        <f t="shared" si="260"/>
        <v>0</v>
      </c>
      <c r="O513" s="27">
        <f t="shared" si="260"/>
        <v>0</v>
      </c>
      <c r="P513" s="27">
        <f t="shared" si="260"/>
        <v>0</v>
      </c>
      <c r="Q513" s="27">
        <f t="shared" si="260"/>
        <v>0</v>
      </c>
      <c r="R513" s="206"/>
      <c r="S513" s="206"/>
      <c r="T513" s="206"/>
      <c r="U513" s="206"/>
      <c r="V513" s="206"/>
      <c r="W513" s="206"/>
      <c r="X513" s="206"/>
      <c r="Y513" s="206"/>
      <c r="Z513" s="206"/>
      <c r="AA513" s="206"/>
      <c r="AB513" s="206"/>
      <c r="AC513" s="206"/>
      <c r="AD513" s="206"/>
      <c r="AE513" s="206"/>
      <c r="AF513" s="206"/>
      <c r="AG513" s="206"/>
      <c r="AH513" s="206"/>
      <c r="AI513" s="206"/>
      <c r="AJ513" s="206"/>
      <c r="AK513" s="206"/>
      <c r="AL513" s="206"/>
      <c r="AM513" s="206"/>
      <c r="AN513" s="206"/>
      <c r="AO513" s="206"/>
      <c r="AP513" s="206"/>
      <c r="AQ513" s="206"/>
      <c r="AR513" s="206"/>
      <c r="AS513" s="206"/>
      <c r="AT513" s="206"/>
      <c r="AU513" s="206"/>
      <c r="AV513" s="206"/>
      <c r="AW513" s="206"/>
      <c r="AX513" s="206"/>
      <c r="AY513" s="206"/>
      <c r="AZ513" s="206"/>
      <c r="BA513" s="206"/>
      <c r="BB513" s="206"/>
      <c r="BC513" s="206"/>
      <c r="BD513" s="206"/>
      <c r="BE513" s="206"/>
      <c r="BF513" s="206"/>
      <c r="BG513" s="206"/>
      <c r="BH513" s="206"/>
      <c r="BI513" s="206"/>
      <c r="BJ513" s="206"/>
      <c r="BK513" s="206"/>
      <c r="BL513" s="206"/>
      <c r="BM513" s="206"/>
      <c r="BN513" s="206"/>
      <c r="BO513" s="206"/>
      <c r="BP513" s="206"/>
      <c r="BQ513" s="206"/>
      <c r="BR513" s="206"/>
      <c r="BS513" s="206"/>
      <c r="BT513" s="206"/>
      <c r="BU513" s="206"/>
      <c r="BV513" s="206"/>
      <c r="BW513" s="206"/>
      <c r="BX513" s="206"/>
      <c r="BY513" s="206"/>
      <c r="BZ513" s="206"/>
      <c r="CA513" s="206"/>
      <c r="CB513" s="206"/>
      <c r="CC513" s="206"/>
      <c r="CD513" s="206"/>
      <c r="CE513" s="206"/>
      <c r="CF513" s="206"/>
      <c r="CG513" s="206"/>
      <c r="CH513" s="206"/>
      <c r="CI513" s="206"/>
      <c r="CJ513" s="206"/>
      <c r="CK513" s="206"/>
      <c r="CL513" s="206"/>
      <c r="CM513" s="206"/>
      <c r="CN513" s="206"/>
      <c r="CO513" s="206"/>
      <c r="CP513" s="206"/>
      <c r="CQ513" s="206"/>
      <c r="CR513" s="206"/>
      <c r="CS513" s="206"/>
      <c r="CT513" s="206"/>
      <c r="CU513" s="206"/>
      <c r="CV513" s="206"/>
      <c r="CW513" s="206"/>
      <c r="CX513" s="206"/>
      <c r="CY513" s="206"/>
      <c r="CZ513" s="206"/>
      <c r="DA513" s="206"/>
      <c r="DB513" s="206"/>
      <c r="DC513" s="206"/>
      <c r="DD513" s="206"/>
      <c r="DE513" s="206"/>
      <c r="DF513" s="206"/>
      <c r="DG513" s="206"/>
      <c r="DH513" s="206"/>
      <c r="DI513" s="206"/>
      <c r="DJ513" s="206"/>
      <c r="DK513" s="206"/>
      <c r="DL513" s="206"/>
      <c r="DM513" s="206"/>
      <c r="DN513" s="206"/>
      <c r="DO513" s="206"/>
      <c r="DP513" s="206"/>
      <c r="DQ513" s="206"/>
      <c r="DR513" s="206"/>
      <c r="DS513" s="206"/>
      <c r="DT513" s="206"/>
      <c r="DU513" s="206"/>
      <c r="DV513" s="206"/>
      <c r="DW513" s="206"/>
      <c r="DX513" s="206"/>
      <c r="DY513" s="206"/>
      <c r="DZ513" s="206"/>
      <c r="EA513" s="206"/>
      <c r="EB513" s="206"/>
      <c r="EC513" s="206"/>
      <c r="ED513" s="206"/>
      <c r="EE513" s="206"/>
      <c r="EF513" s="206"/>
      <c r="EG513" s="206"/>
      <c r="EH513" s="206"/>
      <c r="EI513" s="206"/>
      <c r="EJ513" s="206"/>
      <c r="EK513" s="206"/>
      <c r="EL513" s="206"/>
      <c r="EM513" s="206"/>
      <c r="EN513" s="206"/>
      <c r="EO513" s="206"/>
      <c r="EP513" s="206"/>
      <c r="EQ513" s="206"/>
      <c r="ER513" s="206"/>
      <c r="ES513" s="206"/>
      <c r="ET513" s="206"/>
      <c r="EU513" s="206"/>
      <c r="EV513" s="206"/>
      <c r="EW513" s="206"/>
      <c r="EX513" s="206"/>
      <c r="EY513" s="206"/>
      <c r="EZ513" s="206"/>
      <c r="FA513" s="206"/>
      <c r="FB513" s="206"/>
      <c r="FC513" s="206"/>
      <c r="FD513" s="206"/>
      <c r="FE513" s="206"/>
      <c r="FF513" s="206"/>
      <c r="FG513" s="206"/>
      <c r="FH513" s="206"/>
      <c r="FI513" s="206"/>
      <c r="FJ513" s="206"/>
      <c r="FK513" s="206"/>
      <c r="FL513" s="206"/>
      <c r="FM513" s="206"/>
      <c r="FN513" s="206"/>
      <c r="FO513" s="206"/>
      <c r="FP513" s="206"/>
      <c r="FQ513" s="206"/>
      <c r="FR513" s="206"/>
      <c r="FS513" s="206"/>
      <c r="FT513" s="206"/>
      <c r="FU513" s="206"/>
      <c r="FV513" s="206"/>
      <c r="FW513" s="206"/>
      <c r="FX513" s="206"/>
      <c r="FY513" s="206"/>
      <c r="FZ513" s="206"/>
      <c r="GA513" s="206"/>
      <c r="GB513" s="206"/>
      <c r="GC513" s="206"/>
      <c r="GD513" s="206"/>
      <c r="GE513" s="206"/>
      <c r="GF513" s="206"/>
      <c r="GG513" s="206"/>
      <c r="GH513" s="206"/>
      <c r="GI513" s="206"/>
      <c r="GJ513" s="206"/>
      <c r="GK513" s="206"/>
      <c r="GL513" s="206"/>
      <c r="GM513" s="206"/>
      <c r="GN513" s="206"/>
      <c r="GO513" s="206"/>
      <c r="GP513" s="206"/>
      <c r="GQ513" s="206"/>
      <c r="GR513" s="206"/>
      <c r="GS513" s="206"/>
      <c r="GT513" s="206"/>
      <c r="GU513" s="206"/>
      <c r="GV513" s="206"/>
      <c r="GW513" s="206"/>
      <c r="GX513" s="206"/>
      <c r="GY513" s="206"/>
      <c r="GZ513" s="206"/>
      <c r="HA513" s="206"/>
      <c r="HB513" s="206"/>
      <c r="HC513" s="206"/>
      <c r="HD513" s="206"/>
      <c r="HE513" s="206"/>
      <c r="HF513" s="206"/>
      <c r="HG513" s="206"/>
      <c r="HH513" s="206"/>
      <c r="HI513" s="206"/>
      <c r="HJ513" s="206"/>
      <c r="HK513" s="206"/>
      <c r="HL513" s="206"/>
      <c r="HM513" s="206"/>
      <c r="HN513" s="206"/>
      <c r="HO513" s="206"/>
      <c r="HP513" s="206"/>
      <c r="HQ513" s="206"/>
      <c r="HR513" s="206"/>
      <c r="HS513" s="206"/>
      <c r="HT513" s="206"/>
      <c r="HU513" s="206"/>
      <c r="HV513" s="206"/>
      <c r="HW513" s="206"/>
      <c r="HX513" s="206"/>
      <c r="HY513" s="206"/>
      <c r="HZ513" s="206"/>
      <c r="IA513" s="206"/>
      <c r="IB513" s="206"/>
      <c r="IC513" s="206"/>
      <c r="ID513" s="206"/>
      <c r="IE513" s="206"/>
      <c r="IF513" s="206"/>
      <c r="IG513" s="206"/>
      <c r="IH513" s="206"/>
      <c r="II513" s="206"/>
      <c r="IJ513" s="206"/>
      <c r="IK513" s="206"/>
      <c r="IL513" s="206"/>
      <c r="IM513" s="206"/>
      <c r="IN513" s="206"/>
      <c r="IO513" s="206"/>
      <c r="IP513" s="206"/>
      <c r="IQ513" s="206"/>
      <c r="IR513" s="206"/>
      <c r="IS513" s="206"/>
      <c r="IT513" s="206"/>
      <c r="IU513" s="206"/>
    </row>
    <row r="514" spans="1:255" s="206" customFormat="1">
      <c r="A514" s="202"/>
      <c r="B514" s="240"/>
      <c r="C514" s="240" t="s">
        <v>329</v>
      </c>
      <c r="D514" s="204"/>
      <c r="F514" s="242">
        <v>5</v>
      </c>
      <c r="G514" s="243" t="s">
        <v>232</v>
      </c>
      <c r="H514" s="9"/>
      <c r="I514" s="201"/>
      <c r="J514" s="238"/>
      <c r="K514" s="27">
        <f>+IF($C514=K$1,$F514*$H515,0)</f>
        <v>0</v>
      </c>
      <c r="L514" s="27">
        <f t="shared" ref="L514:Q514" si="261">+IF($C514=L$1,$F514*$H515,0)</f>
        <v>0</v>
      </c>
      <c r="M514" s="27">
        <f t="shared" si="261"/>
        <v>0</v>
      </c>
      <c r="N514" s="27">
        <f t="shared" si="261"/>
        <v>0</v>
      </c>
      <c r="O514" s="27">
        <f t="shared" si="261"/>
        <v>0</v>
      </c>
      <c r="P514" s="27">
        <f t="shared" si="261"/>
        <v>0</v>
      </c>
      <c r="Q514" s="27">
        <f t="shared" si="261"/>
        <v>0</v>
      </c>
    </row>
    <row r="515" spans="1:255" s="206" customFormat="1">
      <c r="A515" s="202"/>
      <c r="B515" s="240"/>
      <c r="C515" s="240"/>
      <c r="D515" s="204"/>
      <c r="F515" s="199">
        <f>SUM(F509:F514)</f>
        <v>69</v>
      </c>
      <c r="G515" s="200" t="s">
        <v>232</v>
      </c>
      <c r="H515" s="348">
        <v>0</v>
      </c>
      <c r="I515" s="201">
        <f>F515*ROUND(H515,2)</f>
        <v>0</v>
      </c>
      <c r="J515" s="238"/>
      <c r="K515" s="201"/>
      <c r="L515" s="201"/>
      <c r="M515" s="201"/>
      <c r="N515" s="201"/>
      <c r="O515" s="201"/>
      <c r="P515" s="201"/>
      <c r="Q515" s="201"/>
    </row>
    <row r="516" spans="1:255" s="206" customFormat="1">
      <c r="A516" s="222"/>
      <c r="B516" s="325"/>
      <c r="C516" s="308"/>
      <c r="D516" s="322"/>
      <c r="E516" s="308"/>
      <c r="F516" s="308"/>
      <c r="G516" s="308"/>
      <c r="H516" s="233"/>
      <c r="I516" s="308"/>
      <c r="J516" s="239"/>
      <c r="K516" s="309"/>
      <c r="L516" s="309"/>
      <c r="M516" s="309"/>
      <c r="N516" s="309"/>
      <c r="O516" s="309"/>
      <c r="P516" s="309"/>
      <c r="Q516" s="309"/>
      <c r="R516" s="308"/>
      <c r="S516" s="308"/>
      <c r="T516" s="308"/>
      <c r="U516" s="308"/>
      <c r="V516" s="308"/>
      <c r="W516" s="308"/>
      <c r="X516" s="308"/>
      <c r="Y516" s="308"/>
      <c r="Z516" s="308"/>
      <c r="AA516" s="308"/>
      <c r="AB516" s="308"/>
      <c r="AC516" s="308"/>
      <c r="AD516" s="308"/>
      <c r="AE516" s="308"/>
      <c r="AF516" s="308"/>
      <c r="AG516" s="308"/>
      <c r="AH516" s="308"/>
      <c r="AI516" s="308"/>
      <c r="AJ516" s="308"/>
      <c r="AK516" s="308"/>
      <c r="AL516" s="308"/>
      <c r="AM516" s="308"/>
      <c r="AN516" s="308"/>
      <c r="AO516" s="308"/>
      <c r="AP516" s="308"/>
      <c r="AQ516" s="308"/>
      <c r="AR516" s="308"/>
      <c r="AS516" s="308"/>
      <c r="AT516" s="308"/>
      <c r="AU516" s="308"/>
      <c r="AV516" s="308"/>
      <c r="AW516" s="308"/>
      <c r="AX516" s="308"/>
      <c r="AY516" s="308"/>
      <c r="AZ516" s="308"/>
      <c r="BA516" s="308"/>
      <c r="BB516" s="308"/>
      <c r="BC516" s="308"/>
      <c r="BD516" s="308"/>
      <c r="BE516" s="308"/>
      <c r="BF516" s="308"/>
      <c r="BG516" s="308"/>
      <c r="BH516" s="308"/>
      <c r="BI516" s="308"/>
      <c r="BJ516" s="308"/>
      <c r="BK516" s="308"/>
      <c r="BL516" s="308"/>
      <c r="BM516" s="308"/>
      <c r="BN516" s="308"/>
      <c r="BO516" s="308"/>
      <c r="BP516" s="308"/>
      <c r="BQ516" s="308"/>
      <c r="BR516" s="308"/>
      <c r="BS516" s="308"/>
      <c r="BT516" s="308"/>
      <c r="BU516" s="308"/>
      <c r="BV516" s="308"/>
      <c r="BW516" s="308"/>
      <c r="BX516" s="308"/>
      <c r="BY516" s="308"/>
      <c r="BZ516" s="308"/>
      <c r="CA516" s="308"/>
      <c r="CB516" s="308"/>
      <c r="CC516" s="308"/>
      <c r="CD516" s="308"/>
      <c r="CE516" s="308"/>
      <c r="CF516" s="308"/>
      <c r="CG516" s="308"/>
      <c r="CH516" s="308"/>
      <c r="CI516" s="308"/>
      <c r="CJ516" s="308"/>
      <c r="CK516" s="308"/>
      <c r="CL516" s="308"/>
      <c r="CM516" s="308"/>
      <c r="CN516" s="308"/>
      <c r="CO516" s="308"/>
      <c r="CP516" s="308"/>
      <c r="CQ516" s="308"/>
      <c r="CR516" s="308"/>
      <c r="CS516" s="308"/>
      <c r="CT516" s="308"/>
      <c r="CU516" s="308"/>
      <c r="CV516" s="308"/>
      <c r="CW516" s="308"/>
      <c r="CX516" s="308"/>
      <c r="CY516" s="308"/>
      <c r="CZ516" s="308"/>
      <c r="DA516" s="308"/>
      <c r="DB516" s="308"/>
      <c r="DC516" s="308"/>
      <c r="DD516" s="308"/>
      <c r="DE516" s="308"/>
      <c r="DF516" s="308"/>
      <c r="DG516" s="308"/>
      <c r="DH516" s="308"/>
      <c r="DI516" s="308"/>
      <c r="DJ516" s="308"/>
      <c r="DK516" s="308"/>
      <c r="DL516" s="308"/>
      <c r="DM516" s="308"/>
      <c r="DN516" s="308"/>
      <c r="DO516" s="308"/>
      <c r="DP516" s="308"/>
      <c r="DQ516" s="308"/>
      <c r="DR516" s="308"/>
      <c r="DS516" s="308"/>
      <c r="DT516" s="308"/>
      <c r="DU516" s="308"/>
      <c r="DV516" s="308"/>
      <c r="DW516" s="308"/>
      <c r="DX516" s="308"/>
      <c r="DY516" s="308"/>
      <c r="DZ516" s="308"/>
      <c r="EA516" s="308"/>
      <c r="EB516" s="308"/>
      <c r="EC516" s="308"/>
      <c r="ED516" s="308"/>
      <c r="EE516" s="308"/>
      <c r="EF516" s="308"/>
      <c r="EG516" s="308"/>
      <c r="EH516" s="308"/>
      <c r="EI516" s="308"/>
      <c r="EJ516" s="308"/>
      <c r="EK516" s="308"/>
      <c r="EL516" s="308"/>
      <c r="EM516" s="308"/>
      <c r="EN516" s="308"/>
      <c r="EO516" s="308"/>
      <c r="EP516" s="308"/>
      <c r="EQ516" s="308"/>
      <c r="ER516" s="308"/>
      <c r="ES516" s="308"/>
      <c r="ET516" s="308"/>
      <c r="EU516" s="308"/>
      <c r="EV516" s="308"/>
      <c r="EW516" s="308"/>
      <c r="EX516" s="308"/>
      <c r="EY516" s="308"/>
      <c r="EZ516" s="308"/>
      <c r="FA516" s="308"/>
      <c r="FB516" s="308"/>
      <c r="FC516" s="308"/>
      <c r="FD516" s="308"/>
      <c r="FE516" s="308"/>
      <c r="FF516" s="308"/>
      <c r="FG516" s="308"/>
      <c r="FH516" s="308"/>
      <c r="FI516" s="308"/>
      <c r="FJ516" s="308"/>
      <c r="FK516" s="308"/>
      <c r="FL516" s="308"/>
      <c r="FM516" s="308"/>
      <c r="FN516" s="308"/>
      <c r="FO516" s="308"/>
      <c r="FP516" s="308"/>
      <c r="FQ516" s="308"/>
      <c r="FR516" s="308"/>
      <c r="FS516" s="308"/>
      <c r="FT516" s="308"/>
      <c r="FU516" s="308"/>
      <c r="FV516" s="308"/>
      <c r="FW516" s="308"/>
      <c r="FX516" s="308"/>
      <c r="FY516" s="308"/>
      <c r="FZ516" s="308"/>
      <c r="GA516" s="308"/>
      <c r="GB516" s="308"/>
      <c r="GC516" s="308"/>
      <c r="GD516" s="308"/>
      <c r="GE516" s="308"/>
      <c r="GF516" s="308"/>
      <c r="GG516" s="308"/>
      <c r="GH516" s="308"/>
      <c r="GI516" s="308"/>
      <c r="GJ516" s="308"/>
      <c r="GK516" s="308"/>
      <c r="GL516" s="308"/>
      <c r="GM516" s="308"/>
      <c r="GN516" s="308"/>
      <c r="GO516" s="308"/>
      <c r="GP516" s="308"/>
      <c r="GQ516" s="308"/>
      <c r="GR516" s="308"/>
      <c r="GS516" s="308"/>
      <c r="GT516" s="308"/>
      <c r="GU516" s="308"/>
      <c r="GV516" s="308"/>
      <c r="GW516" s="308"/>
      <c r="GX516" s="308"/>
      <c r="GY516" s="308"/>
      <c r="GZ516" s="308"/>
      <c r="HA516" s="308"/>
      <c r="HB516" s="308"/>
      <c r="HC516" s="308"/>
      <c r="HD516" s="308"/>
      <c r="HE516" s="308"/>
      <c r="HF516" s="308"/>
      <c r="HG516" s="308"/>
      <c r="HH516" s="308"/>
      <c r="HI516" s="308"/>
      <c r="HJ516" s="308"/>
      <c r="HK516" s="308"/>
      <c r="HL516" s="308"/>
      <c r="HM516" s="308"/>
      <c r="HN516" s="308"/>
      <c r="HO516" s="308"/>
      <c r="HP516" s="308"/>
      <c r="HQ516" s="308"/>
      <c r="HR516" s="308"/>
      <c r="HS516" s="308"/>
      <c r="HT516" s="308"/>
      <c r="HU516" s="308"/>
      <c r="HV516" s="308"/>
      <c r="HW516" s="308"/>
      <c r="HX516" s="308"/>
      <c r="HY516" s="308"/>
      <c r="HZ516" s="308"/>
      <c r="IA516" s="308"/>
      <c r="IB516" s="308"/>
      <c r="IC516" s="308"/>
      <c r="ID516" s="308"/>
      <c r="IE516" s="308"/>
      <c r="IF516" s="308"/>
      <c r="IG516" s="308"/>
      <c r="IH516" s="308"/>
      <c r="II516" s="308"/>
      <c r="IJ516" s="308"/>
      <c r="IK516" s="308"/>
      <c r="IL516" s="308"/>
      <c r="IM516" s="308"/>
      <c r="IN516" s="308"/>
      <c r="IO516" s="308"/>
      <c r="IP516" s="308"/>
      <c r="IQ516" s="308"/>
      <c r="IR516" s="308"/>
      <c r="IS516" s="308"/>
      <c r="IT516" s="308"/>
      <c r="IU516" s="308"/>
    </row>
    <row r="517" spans="1:255" s="206" customFormat="1" ht="42.75">
      <c r="A517" s="222" t="s">
        <v>28</v>
      </c>
      <c r="B517" s="326">
        <v>17</v>
      </c>
      <c r="C517" s="206" t="s">
        <v>334</v>
      </c>
      <c r="D517" s="204" t="s">
        <v>350</v>
      </c>
      <c r="E517" s="308"/>
      <c r="F517" s="310"/>
      <c r="G517" s="238"/>
      <c r="H517" s="174"/>
      <c r="I517" s="8"/>
      <c r="J517" s="311" t="s">
        <v>351</v>
      </c>
      <c r="K517" s="309"/>
      <c r="L517" s="309"/>
      <c r="M517" s="309"/>
      <c r="N517" s="309"/>
      <c r="O517" s="309"/>
      <c r="P517" s="309"/>
      <c r="Q517" s="309"/>
      <c r="R517" s="308"/>
      <c r="S517" s="308"/>
      <c r="T517" s="308"/>
      <c r="U517" s="308"/>
      <c r="V517" s="308"/>
      <c r="W517" s="308"/>
      <c r="X517" s="308"/>
      <c r="Y517" s="308"/>
      <c r="Z517" s="308"/>
      <c r="AA517" s="308"/>
      <c r="AB517" s="308"/>
      <c r="AC517" s="308"/>
      <c r="AD517" s="308"/>
      <c r="AE517" s="308"/>
      <c r="AF517" s="308"/>
      <c r="AG517" s="308"/>
      <c r="AH517" s="308"/>
      <c r="AI517" s="308"/>
      <c r="AJ517" s="308"/>
      <c r="AK517" s="308"/>
      <c r="AL517" s="308"/>
      <c r="AM517" s="308"/>
      <c r="AN517" s="308"/>
      <c r="AO517" s="308"/>
      <c r="AP517" s="308"/>
      <c r="AQ517" s="308"/>
      <c r="AR517" s="308"/>
      <c r="AS517" s="308"/>
      <c r="AT517" s="308"/>
      <c r="AU517" s="308"/>
      <c r="AV517" s="308"/>
      <c r="AW517" s="308"/>
      <c r="AX517" s="308"/>
      <c r="AY517" s="308"/>
      <c r="AZ517" s="308"/>
      <c r="BA517" s="308"/>
      <c r="BB517" s="308"/>
      <c r="BC517" s="308"/>
      <c r="BD517" s="308"/>
      <c r="BE517" s="308"/>
      <c r="BF517" s="308"/>
      <c r="BG517" s="308"/>
      <c r="BH517" s="308"/>
      <c r="BI517" s="308"/>
      <c r="BJ517" s="308"/>
      <c r="BK517" s="308"/>
      <c r="BL517" s="308"/>
      <c r="BM517" s="308"/>
      <c r="BN517" s="308"/>
      <c r="BO517" s="308"/>
      <c r="BP517" s="308"/>
      <c r="BQ517" s="308"/>
      <c r="BR517" s="308"/>
      <c r="BS517" s="308"/>
      <c r="BT517" s="308"/>
      <c r="BU517" s="308"/>
      <c r="BV517" s="308"/>
      <c r="BW517" s="308"/>
      <c r="BX517" s="308"/>
      <c r="BY517" s="308"/>
      <c r="BZ517" s="308"/>
      <c r="CA517" s="308"/>
      <c r="CB517" s="308"/>
      <c r="CC517" s="308"/>
      <c r="CD517" s="308"/>
      <c r="CE517" s="308"/>
      <c r="CF517" s="308"/>
      <c r="CG517" s="308"/>
      <c r="CH517" s="308"/>
      <c r="CI517" s="308"/>
      <c r="CJ517" s="308"/>
      <c r="CK517" s="308"/>
      <c r="CL517" s="308"/>
      <c r="CM517" s="308"/>
      <c r="CN517" s="308"/>
      <c r="CO517" s="308"/>
      <c r="CP517" s="308"/>
      <c r="CQ517" s="308"/>
      <c r="CR517" s="308"/>
      <c r="CS517" s="308"/>
      <c r="CT517" s="308"/>
      <c r="CU517" s="308"/>
      <c r="CV517" s="308"/>
      <c r="CW517" s="308"/>
      <c r="CX517" s="308"/>
      <c r="CY517" s="308"/>
      <c r="CZ517" s="308"/>
      <c r="DA517" s="308"/>
      <c r="DB517" s="308"/>
      <c r="DC517" s="308"/>
      <c r="DD517" s="308"/>
      <c r="DE517" s="308"/>
      <c r="DF517" s="308"/>
      <c r="DG517" s="308"/>
      <c r="DH517" s="308"/>
      <c r="DI517" s="308"/>
      <c r="DJ517" s="308"/>
      <c r="DK517" s="308"/>
      <c r="DL517" s="308"/>
      <c r="DM517" s="308"/>
      <c r="DN517" s="308"/>
      <c r="DO517" s="308"/>
      <c r="DP517" s="308"/>
      <c r="DQ517" s="308"/>
      <c r="DR517" s="308"/>
      <c r="DS517" s="308"/>
      <c r="DT517" s="308"/>
      <c r="DU517" s="308"/>
      <c r="DV517" s="308"/>
      <c r="DW517" s="308"/>
      <c r="DX517" s="308"/>
      <c r="DY517" s="308"/>
      <c r="DZ517" s="308"/>
      <c r="EA517" s="308"/>
      <c r="EB517" s="308"/>
      <c r="EC517" s="308"/>
      <c r="ED517" s="308"/>
      <c r="EE517" s="308"/>
      <c r="EF517" s="308"/>
      <c r="EG517" s="308"/>
      <c r="EH517" s="308"/>
      <c r="EI517" s="308"/>
      <c r="EJ517" s="308"/>
      <c r="EK517" s="308"/>
      <c r="EL517" s="308"/>
      <c r="EM517" s="308"/>
      <c r="EN517" s="308"/>
      <c r="EO517" s="308"/>
      <c r="EP517" s="308"/>
      <c r="EQ517" s="308"/>
      <c r="ER517" s="308"/>
      <c r="ES517" s="308"/>
      <c r="ET517" s="308"/>
      <c r="EU517" s="308"/>
      <c r="EV517" s="308"/>
      <c r="EW517" s="308"/>
      <c r="EX517" s="308"/>
      <c r="EY517" s="308"/>
      <c r="EZ517" s="308"/>
      <c r="FA517" s="308"/>
      <c r="FB517" s="308"/>
      <c r="FC517" s="308"/>
      <c r="FD517" s="308"/>
      <c r="FE517" s="308"/>
      <c r="FF517" s="308"/>
      <c r="FG517" s="308"/>
      <c r="FH517" s="308"/>
      <c r="FI517" s="308"/>
      <c r="FJ517" s="308"/>
      <c r="FK517" s="308"/>
      <c r="FL517" s="308"/>
      <c r="FM517" s="308"/>
      <c r="FN517" s="308"/>
      <c r="FO517" s="308"/>
      <c r="FP517" s="308"/>
      <c r="FQ517" s="308"/>
      <c r="FR517" s="308"/>
      <c r="FS517" s="308"/>
      <c r="FT517" s="308"/>
      <c r="FU517" s="308"/>
      <c r="FV517" s="308"/>
      <c r="FW517" s="308"/>
      <c r="FX517" s="308"/>
      <c r="FY517" s="308"/>
      <c r="FZ517" s="308"/>
      <c r="GA517" s="308"/>
      <c r="GB517" s="308"/>
      <c r="GC517" s="308"/>
      <c r="GD517" s="308"/>
      <c r="GE517" s="308"/>
      <c r="GF517" s="308"/>
      <c r="GG517" s="308"/>
      <c r="GH517" s="308"/>
      <c r="GI517" s="308"/>
      <c r="GJ517" s="308"/>
      <c r="GK517" s="308"/>
      <c r="GL517" s="308"/>
      <c r="GM517" s="308"/>
      <c r="GN517" s="308"/>
      <c r="GO517" s="308"/>
      <c r="GP517" s="308"/>
      <c r="GQ517" s="308"/>
      <c r="GR517" s="308"/>
      <c r="GS517" s="308"/>
      <c r="GT517" s="308"/>
      <c r="GU517" s="308"/>
      <c r="GV517" s="308"/>
      <c r="GW517" s="308"/>
      <c r="GX517" s="308"/>
      <c r="GY517" s="308"/>
      <c r="GZ517" s="308"/>
      <c r="HA517" s="308"/>
      <c r="HB517" s="308"/>
      <c r="HC517" s="308"/>
      <c r="HD517" s="308"/>
      <c r="HE517" s="308"/>
      <c r="HF517" s="308"/>
      <c r="HG517" s="308"/>
      <c r="HH517" s="308"/>
      <c r="HI517" s="308"/>
      <c r="HJ517" s="308"/>
      <c r="HK517" s="308"/>
      <c r="HL517" s="308"/>
      <c r="HM517" s="308"/>
      <c r="HN517" s="308"/>
      <c r="HO517" s="308"/>
      <c r="HP517" s="308"/>
      <c r="HQ517" s="308"/>
      <c r="HR517" s="308"/>
      <c r="HS517" s="308"/>
      <c r="HT517" s="308"/>
      <c r="HU517" s="308"/>
      <c r="HV517" s="308"/>
      <c r="HW517" s="308"/>
      <c r="HX517" s="308"/>
      <c r="HY517" s="308"/>
      <c r="HZ517" s="308"/>
      <c r="IA517" s="308"/>
      <c r="IB517" s="308"/>
      <c r="IC517" s="308"/>
      <c r="ID517" s="308"/>
      <c r="IE517" s="308"/>
      <c r="IF517" s="308"/>
      <c r="IG517" s="308"/>
      <c r="IH517" s="308"/>
      <c r="II517" s="308"/>
      <c r="IJ517" s="308"/>
      <c r="IK517" s="308"/>
      <c r="IL517" s="308"/>
      <c r="IM517" s="308"/>
      <c r="IN517" s="308"/>
      <c r="IO517" s="308"/>
      <c r="IP517" s="308"/>
      <c r="IQ517" s="308"/>
      <c r="IR517" s="308"/>
      <c r="IS517" s="308"/>
      <c r="IT517" s="308"/>
      <c r="IU517" s="308"/>
    </row>
    <row r="518" spans="1:255" s="206" customFormat="1">
      <c r="A518" s="202"/>
      <c r="B518" s="240"/>
      <c r="C518" s="240" t="s">
        <v>324</v>
      </c>
      <c r="D518" s="204"/>
      <c r="E518" s="204"/>
      <c r="F518" s="241">
        <v>1</v>
      </c>
      <c r="G518" s="246" t="s">
        <v>117</v>
      </c>
      <c r="H518" s="9"/>
      <c r="I518" s="247"/>
      <c r="J518" s="238"/>
      <c r="K518" s="27">
        <f>+IF($C518=K$1,$F518*$H524,0)</f>
        <v>0</v>
      </c>
      <c r="L518" s="27">
        <f t="shared" ref="L518:Q518" si="262">+IF($C518=L$1,$F518*$H524,0)</f>
        <v>0</v>
      </c>
      <c r="M518" s="27">
        <f t="shared" si="262"/>
        <v>0</v>
      </c>
      <c r="N518" s="27">
        <f t="shared" si="262"/>
        <v>0</v>
      </c>
      <c r="O518" s="27">
        <f t="shared" si="262"/>
        <v>0</v>
      </c>
      <c r="P518" s="27">
        <f t="shared" si="262"/>
        <v>0</v>
      </c>
      <c r="Q518" s="27">
        <f t="shared" si="262"/>
        <v>0</v>
      </c>
    </row>
    <row r="519" spans="1:255" s="206" customFormat="1">
      <c r="A519" s="202"/>
      <c r="B519" s="240"/>
      <c r="C519" s="240" t="s">
        <v>325</v>
      </c>
      <c r="D519" s="204"/>
      <c r="E519" s="204"/>
      <c r="F519" s="241">
        <v>1</v>
      </c>
      <c r="G519" s="246" t="s">
        <v>117</v>
      </c>
      <c r="H519" s="9"/>
      <c r="I519" s="201"/>
      <c r="J519" s="238"/>
      <c r="K519" s="27">
        <f>+IF($C519=K$1,$F519*$H524,0)</f>
        <v>0</v>
      </c>
      <c r="L519" s="27">
        <f t="shared" ref="L519:Q519" si="263">+IF($C519=L$1,$F519*$H524,0)</f>
        <v>0</v>
      </c>
      <c r="M519" s="27">
        <f t="shared" si="263"/>
        <v>0</v>
      </c>
      <c r="N519" s="27">
        <f t="shared" si="263"/>
        <v>0</v>
      </c>
      <c r="O519" s="27">
        <f t="shared" si="263"/>
        <v>0</v>
      </c>
      <c r="P519" s="27">
        <f t="shared" si="263"/>
        <v>0</v>
      </c>
      <c r="Q519" s="27">
        <f t="shared" si="263"/>
        <v>0</v>
      </c>
    </row>
    <row r="520" spans="1:255" s="206" customFormat="1">
      <c r="A520" s="202"/>
      <c r="B520" s="240"/>
      <c r="C520" s="240" t="s">
        <v>326</v>
      </c>
      <c r="D520" s="204"/>
      <c r="E520" s="204"/>
      <c r="F520" s="241">
        <v>1</v>
      </c>
      <c r="G520" s="246" t="s">
        <v>117</v>
      </c>
      <c r="H520" s="9"/>
      <c r="I520" s="201"/>
      <c r="J520" s="238"/>
      <c r="K520" s="27">
        <f>+IF($C520=K$1,$F520*$H524,0)</f>
        <v>0</v>
      </c>
      <c r="L520" s="27">
        <f t="shared" ref="L520:Q520" si="264">+IF($C520=L$1,$F520*$H524,0)</f>
        <v>0</v>
      </c>
      <c r="M520" s="27">
        <f t="shared" si="264"/>
        <v>0</v>
      </c>
      <c r="N520" s="27">
        <f t="shared" si="264"/>
        <v>0</v>
      </c>
      <c r="O520" s="27">
        <f t="shared" si="264"/>
        <v>0</v>
      </c>
      <c r="P520" s="27">
        <f t="shared" si="264"/>
        <v>0</v>
      </c>
      <c r="Q520" s="27">
        <f t="shared" si="264"/>
        <v>0</v>
      </c>
    </row>
    <row r="521" spans="1:255" s="308" customFormat="1">
      <c r="A521" s="202"/>
      <c r="B521" s="240"/>
      <c r="C521" s="240" t="s">
        <v>327</v>
      </c>
      <c r="D521" s="204"/>
      <c r="E521" s="204"/>
      <c r="F521" s="241">
        <v>1</v>
      </c>
      <c r="G521" s="246" t="s">
        <v>117</v>
      </c>
      <c r="H521" s="9"/>
      <c r="I521" s="201"/>
      <c r="J521" s="238"/>
      <c r="K521" s="27">
        <f>+IF($C521=K$1,$F521*$H524,0)</f>
        <v>0</v>
      </c>
      <c r="L521" s="27">
        <f t="shared" ref="L521:Q521" si="265">+IF($C521=L$1,$F521*$H524,0)</f>
        <v>0</v>
      </c>
      <c r="M521" s="27">
        <f t="shared" si="265"/>
        <v>0</v>
      </c>
      <c r="N521" s="27">
        <f t="shared" si="265"/>
        <v>0</v>
      </c>
      <c r="O521" s="27">
        <f t="shared" si="265"/>
        <v>0</v>
      </c>
      <c r="P521" s="27">
        <f t="shared" si="265"/>
        <v>0</v>
      </c>
      <c r="Q521" s="27">
        <f t="shared" si="265"/>
        <v>0</v>
      </c>
      <c r="R521" s="206"/>
      <c r="S521" s="206"/>
      <c r="T521" s="206"/>
      <c r="U521" s="206"/>
      <c r="V521" s="206"/>
      <c r="W521" s="206"/>
      <c r="X521" s="206"/>
      <c r="Y521" s="206"/>
      <c r="Z521" s="206"/>
      <c r="AA521" s="206"/>
      <c r="AB521" s="206"/>
      <c r="AC521" s="206"/>
      <c r="AD521" s="206"/>
      <c r="AE521" s="206"/>
      <c r="AF521" s="206"/>
      <c r="AG521" s="206"/>
      <c r="AH521" s="206"/>
      <c r="AI521" s="206"/>
      <c r="AJ521" s="206"/>
      <c r="AK521" s="206"/>
      <c r="AL521" s="206"/>
      <c r="AM521" s="206"/>
      <c r="AN521" s="206"/>
      <c r="AO521" s="206"/>
      <c r="AP521" s="206"/>
      <c r="AQ521" s="206"/>
      <c r="AR521" s="206"/>
      <c r="AS521" s="206"/>
      <c r="AT521" s="206"/>
      <c r="AU521" s="206"/>
      <c r="AV521" s="206"/>
      <c r="AW521" s="206"/>
      <c r="AX521" s="206"/>
      <c r="AY521" s="206"/>
      <c r="AZ521" s="206"/>
      <c r="BA521" s="206"/>
      <c r="BB521" s="206"/>
      <c r="BC521" s="206"/>
      <c r="BD521" s="206"/>
      <c r="BE521" s="206"/>
      <c r="BF521" s="206"/>
      <c r="BG521" s="206"/>
      <c r="BH521" s="206"/>
      <c r="BI521" s="206"/>
      <c r="BJ521" s="206"/>
      <c r="BK521" s="206"/>
      <c r="BL521" s="206"/>
      <c r="BM521" s="206"/>
      <c r="BN521" s="206"/>
      <c r="BO521" s="206"/>
      <c r="BP521" s="206"/>
      <c r="BQ521" s="206"/>
      <c r="BR521" s="206"/>
      <c r="BS521" s="206"/>
      <c r="BT521" s="206"/>
      <c r="BU521" s="206"/>
      <c r="BV521" s="206"/>
      <c r="BW521" s="206"/>
      <c r="BX521" s="206"/>
      <c r="BY521" s="206"/>
      <c r="BZ521" s="206"/>
      <c r="CA521" s="206"/>
      <c r="CB521" s="206"/>
      <c r="CC521" s="206"/>
      <c r="CD521" s="206"/>
      <c r="CE521" s="206"/>
      <c r="CF521" s="206"/>
      <c r="CG521" s="206"/>
      <c r="CH521" s="206"/>
      <c r="CI521" s="206"/>
      <c r="CJ521" s="206"/>
      <c r="CK521" s="206"/>
      <c r="CL521" s="206"/>
      <c r="CM521" s="206"/>
      <c r="CN521" s="206"/>
      <c r="CO521" s="206"/>
      <c r="CP521" s="206"/>
      <c r="CQ521" s="206"/>
      <c r="CR521" s="206"/>
      <c r="CS521" s="206"/>
      <c r="CT521" s="206"/>
      <c r="CU521" s="206"/>
      <c r="CV521" s="206"/>
      <c r="CW521" s="206"/>
      <c r="CX521" s="206"/>
      <c r="CY521" s="206"/>
      <c r="CZ521" s="206"/>
      <c r="DA521" s="206"/>
      <c r="DB521" s="206"/>
      <c r="DC521" s="206"/>
      <c r="DD521" s="206"/>
      <c r="DE521" s="206"/>
      <c r="DF521" s="206"/>
      <c r="DG521" s="206"/>
      <c r="DH521" s="206"/>
      <c r="DI521" s="206"/>
      <c r="DJ521" s="206"/>
      <c r="DK521" s="206"/>
      <c r="DL521" s="206"/>
      <c r="DM521" s="206"/>
      <c r="DN521" s="206"/>
      <c r="DO521" s="206"/>
      <c r="DP521" s="206"/>
      <c r="DQ521" s="206"/>
      <c r="DR521" s="206"/>
      <c r="DS521" s="206"/>
      <c r="DT521" s="206"/>
      <c r="DU521" s="206"/>
      <c r="DV521" s="206"/>
      <c r="DW521" s="206"/>
      <c r="DX521" s="206"/>
      <c r="DY521" s="206"/>
      <c r="DZ521" s="206"/>
      <c r="EA521" s="206"/>
      <c r="EB521" s="206"/>
      <c r="EC521" s="206"/>
      <c r="ED521" s="206"/>
      <c r="EE521" s="206"/>
      <c r="EF521" s="206"/>
      <c r="EG521" s="206"/>
      <c r="EH521" s="206"/>
      <c r="EI521" s="206"/>
      <c r="EJ521" s="206"/>
      <c r="EK521" s="206"/>
      <c r="EL521" s="206"/>
      <c r="EM521" s="206"/>
      <c r="EN521" s="206"/>
      <c r="EO521" s="206"/>
      <c r="EP521" s="206"/>
      <c r="EQ521" s="206"/>
      <c r="ER521" s="206"/>
      <c r="ES521" s="206"/>
      <c r="ET521" s="206"/>
      <c r="EU521" s="206"/>
      <c r="EV521" s="206"/>
      <c r="EW521" s="206"/>
      <c r="EX521" s="206"/>
      <c r="EY521" s="206"/>
      <c r="EZ521" s="206"/>
      <c r="FA521" s="206"/>
      <c r="FB521" s="206"/>
      <c r="FC521" s="206"/>
      <c r="FD521" s="206"/>
      <c r="FE521" s="206"/>
      <c r="FF521" s="206"/>
      <c r="FG521" s="206"/>
      <c r="FH521" s="206"/>
      <c r="FI521" s="206"/>
      <c r="FJ521" s="206"/>
      <c r="FK521" s="206"/>
      <c r="FL521" s="206"/>
      <c r="FM521" s="206"/>
      <c r="FN521" s="206"/>
      <c r="FO521" s="206"/>
      <c r="FP521" s="206"/>
      <c r="FQ521" s="206"/>
      <c r="FR521" s="206"/>
      <c r="FS521" s="206"/>
      <c r="FT521" s="206"/>
      <c r="FU521" s="206"/>
      <c r="FV521" s="206"/>
      <c r="FW521" s="206"/>
      <c r="FX521" s="206"/>
      <c r="FY521" s="206"/>
      <c r="FZ521" s="206"/>
      <c r="GA521" s="206"/>
      <c r="GB521" s="206"/>
      <c r="GC521" s="206"/>
      <c r="GD521" s="206"/>
      <c r="GE521" s="206"/>
      <c r="GF521" s="206"/>
      <c r="GG521" s="206"/>
      <c r="GH521" s="206"/>
      <c r="GI521" s="206"/>
      <c r="GJ521" s="206"/>
      <c r="GK521" s="206"/>
      <c r="GL521" s="206"/>
      <c r="GM521" s="206"/>
      <c r="GN521" s="206"/>
      <c r="GO521" s="206"/>
      <c r="GP521" s="206"/>
      <c r="GQ521" s="206"/>
      <c r="GR521" s="206"/>
      <c r="GS521" s="206"/>
      <c r="GT521" s="206"/>
      <c r="GU521" s="206"/>
      <c r="GV521" s="206"/>
      <c r="GW521" s="206"/>
      <c r="GX521" s="206"/>
      <c r="GY521" s="206"/>
      <c r="GZ521" s="206"/>
      <c r="HA521" s="206"/>
      <c r="HB521" s="206"/>
      <c r="HC521" s="206"/>
      <c r="HD521" s="206"/>
      <c r="HE521" s="206"/>
      <c r="HF521" s="206"/>
      <c r="HG521" s="206"/>
      <c r="HH521" s="206"/>
      <c r="HI521" s="206"/>
      <c r="HJ521" s="206"/>
      <c r="HK521" s="206"/>
      <c r="HL521" s="206"/>
      <c r="HM521" s="206"/>
      <c r="HN521" s="206"/>
      <c r="HO521" s="206"/>
      <c r="HP521" s="206"/>
      <c r="HQ521" s="206"/>
      <c r="HR521" s="206"/>
      <c r="HS521" s="206"/>
      <c r="HT521" s="206"/>
      <c r="HU521" s="206"/>
      <c r="HV521" s="206"/>
      <c r="HW521" s="206"/>
      <c r="HX521" s="206"/>
      <c r="HY521" s="206"/>
      <c r="HZ521" s="206"/>
      <c r="IA521" s="206"/>
      <c r="IB521" s="206"/>
      <c r="IC521" s="206"/>
      <c r="ID521" s="206"/>
      <c r="IE521" s="206"/>
      <c r="IF521" s="206"/>
      <c r="IG521" s="206"/>
      <c r="IH521" s="206"/>
      <c r="II521" s="206"/>
      <c r="IJ521" s="206"/>
      <c r="IK521" s="206"/>
      <c r="IL521" s="206"/>
      <c r="IM521" s="206"/>
      <c r="IN521" s="206"/>
      <c r="IO521" s="206"/>
      <c r="IP521" s="206"/>
      <c r="IQ521" s="206"/>
      <c r="IR521" s="206"/>
      <c r="IS521" s="206"/>
      <c r="IT521" s="206"/>
      <c r="IU521" s="206"/>
    </row>
    <row r="522" spans="1:255" s="308" customFormat="1">
      <c r="A522" s="202"/>
      <c r="B522" s="240"/>
      <c r="C522" s="240" t="s">
        <v>328</v>
      </c>
      <c r="D522" s="204"/>
      <c r="E522" s="204"/>
      <c r="F522" s="241">
        <v>1</v>
      </c>
      <c r="G522" s="246" t="s">
        <v>117</v>
      </c>
      <c r="H522" s="9"/>
      <c r="I522" s="201"/>
      <c r="J522" s="238"/>
      <c r="K522" s="27">
        <f>+IF($C522=K$1,$F522*$H524,0)</f>
        <v>0</v>
      </c>
      <c r="L522" s="27">
        <f t="shared" ref="L522:Q522" si="266">+IF($C522=L$1,$F522*$H524,0)</f>
        <v>0</v>
      </c>
      <c r="M522" s="27">
        <f t="shared" si="266"/>
        <v>0</v>
      </c>
      <c r="N522" s="27">
        <f t="shared" si="266"/>
        <v>0</v>
      </c>
      <c r="O522" s="27">
        <f t="shared" si="266"/>
        <v>0</v>
      </c>
      <c r="P522" s="27">
        <f t="shared" si="266"/>
        <v>0</v>
      </c>
      <c r="Q522" s="27">
        <f t="shared" si="266"/>
        <v>0</v>
      </c>
      <c r="R522" s="206"/>
      <c r="S522" s="206"/>
      <c r="T522" s="206"/>
      <c r="U522" s="206"/>
      <c r="V522" s="206"/>
      <c r="W522" s="206"/>
      <c r="X522" s="206"/>
      <c r="Y522" s="206"/>
      <c r="Z522" s="206"/>
      <c r="AA522" s="206"/>
      <c r="AB522" s="206"/>
      <c r="AC522" s="206"/>
      <c r="AD522" s="206"/>
      <c r="AE522" s="206"/>
      <c r="AF522" s="206"/>
      <c r="AG522" s="206"/>
      <c r="AH522" s="206"/>
      <c r="AI522" s="206"/>
      <c r="AJ522" s="206"/>
      <c r="AK522" s="206"/>
      <c r="AL522" s="206"/>
      <c r="AM522" s="206"/>
      <c r="AN522" s="206"/>
      <c r="AO522" s="206"/>
      <c r="AP522" s="206"/>
      <c r="AQ522" s="206"/>
      <c r="AR522" s="206"/>
      <c r="AS522" s="206"/>
      <c r="AT522" s="206"/>
      <c r="AU522" s="206"/>
      <c r="AV522" s="206"/>
      <c r="AW522" s="206"/>
      <c r="AX522" s="206"/>
      <c r="AY522" s="206"/>
      <c r="AZ522" s="206"/>
      <c r="BA522" s="206"/>
      <c r="BB522" s="206"/>
      <c r="BC522" s="206"/>
      <c r="BD522" s="206"/>
      <c r="BE522" s="206"/>
      <c r="BF522" s="206"/>
      <c r="BG522" s="206"/>
      <c r="BH522" s="206"/>
      <c r="BI522" s="206"/>
      <c r="BJ522" s="206"/>
      <c r="BK522" s="206"/>
      <c r="BL522" s="206"/>
      <c r="BM522" s="206"/>
      <c r="BN522" s="206"/>
      <c r="BO522" s="206"/>
      <c r="BP522" s="206"/>
      <c r="BQ522" s="206"/>
      <c r="BR522" s="206"/>
      <c r="BS522" s="206"/>
      <c r="BT522" s="206"/>
      <c r="BU522" s="206"/>
      <c r="BV522" s="206"/>
      <c r="BW522" s="206"/>
      <c r="BX522" s="206"/>
      <c r="BY522" s="206"/>
      <c r="BZ522" s="206"/>
      <c r="CA522" s="206"/>
      <c r="CB522" s="206"/>
      <c r="CC522" s="206"/>
      <c r="CD522" s="206"/>
      <c r="CE522" s="206"/>
      <c r="CF522" s="206"/>
      <c r="CG522" s="206"/>
      <c r="CH522" s="206"/>
      <c r="CI522" s="206"/>
      <c r="CJ522" s="206"/>
      <c r="CK522" s="206"/>
      <c r="CL522" s="206"/>
      <c r="CM522" s="206"/>
      <c r="CN522" s="206"/>
      <c r="CO522" s="206"/>
      <c r="CP522" s="206"/>
      <c r="CQ522" s="206"/>
      <c r="CR522" s="206"/>
      <c r="CS522" s="206"/>
      <c r="CT522" s="206"/>
      <c r="CU522" s="206"/>
      <c r="CV522" s="206"/>
      <c r="CW522" s="206"/>
      <c r="CX522" s="206"/>
      <c r="CY522" s="206"/>
      <c r="CZ522" s="206"/>
      <c r="DA522" s="206"/>
      <c r="DB522" s="206"/>
      <c r="DC522" s="206"/>
      <c r="DD522" s="206"/>
      <c r="DE522" s="206"/>
      <c r="DF522" s="206"/>
      <c r="DG522" s="206"/>
      <c r="DH522" s="206"/>
      <c r="DI522" s="206"/>
      <c r="DJ522" s="206"/>
      <c r="DK522" s="206"/>
      <c r="DL522" s="206"/>
      <c r="DM522" s="206"/>
      <c r="DN522" s="206"/>
      <c r="DO522" s="206"/>
      <c r="DP522" s="206"/>
      <c r="DQ522" s="206"/>
      <c r="DR522" s="206"/>
      <c r="DS522" s="206"/>
      <c r="DT522" s="206"/>
      <c r="DU522" s="206"/>
      <c r="DV522" s="206"/>
      <c r="DW522" s="206"/>
      <c r="DX522" s="206"/>
      <c r="DY522" s="206"/>
      <c r="DZ522" s="206"/>
      <c r="EA522" s="206"/>
      <c r="EB522" s="206"/>
      <c r="EC522" s="206"/>
      <c r="ED522" s="206"/>
      <c r="EE522" s="206"/>
      <c r="EF522" s="206"/>
      <c r="EG522" s="206"/>
      <c r="EH522" s="206"/>
      <c r="EI522" s="206"/>
      <c r="EJ522" s="206"/>
      <c r="EK522" s="206"/>
      <c r="EL522" s="206"/>
      <c r="EM522" s="206"/>
      <c r="EN522" s="206"/>
      <c r="EO522" s="206"/>
      <c r="EP522" s="206"/>
      <c r="EQ522" s="206"/>
      <c r="ER522" s="206"/>
      <c r="ES522" s="206"/>
      <c r="ET522" s="206"/>
      <c r="EU522" s="206"/>
      <c r="EV522" s="206"/>
      <c r="EW522" s="206"/>
      <c r="EX522" s="206"/>
      <c r="EY522" s="206"/>
      <c r="EZ522" s="206"/>
      <c r="FA522" s="206"/>
      <c r="FB522" s="206"/>
      <c r="FC522" s="206"/>
      <c r="FD522" s="206"/>
      <c r="FE522" s="206"/>
      <c r="FF522" s="206"/>
      <c r="FG522" s="206"/>
      <c r="FH522" s="206"/>
      <c r="FI522" s="206"/>
      <c r="FJ522" s="206"/>
      <c r="FK522" s="206"/>
      <c r="FL522" s="206"/>
      <c r="FM522" s="206"/>
      <c r="FN522" s="206"/>
      <c r="FO522" s="206"/>
      <c r="FP522" s="206"/>
      <c r="FQ522" s="206"/>
      <c r="FR522" s="206"/>
      <c r="FS522" s="206"/>
      <c r="FT522" s="206"/>
      <c r="FU522" s="206"/>
      <c r="FV522" s="206"/>
      <c r="FW522" s="206"/>
      <c r="FX522" s="206"/>
      <c r="FY522" s="206"/>
      <c r="FZ522" s="206"/>
      <c r="GA522" s="206"/>
      <c r="GB522" s="206"/>
      <c r="GC522" s="206"/>
      <c r="GD522" s="206"/>
      <c r="GE522" s="206"/>
      <c r="GF522" s="206"/>
      <c r="GG522" s="206"/>
      <c r="GH522" s="206"/>
      <c r="GI522" s="206"/>
      <c r="GJ522" s="206"/>
      <c r="GK522" s="206"/>
      <c r="GL522" s="206"/>
      <c r="GM522" s="206"/>
      <c r="GN522" s="206"/>
      <c r="GO522" s="206"/>
      <c r="GP522" s="206"/>
      <c r="GQ522" s="206"/>
      <c r="GR522" s="206"/>
      <c r="GS522" s="206"/>
      <c r="GT522" s="206"/>
      <c r="GU522" s="206"/>
      <c r="GV522" s="206"/>
      <c r="GW522" s="206"/>
      <c r="GX522" s="206"/>
      <c r="GY522" s="206"/>
      <c r="GZ522" s="206"/>
      <c r="HA522" s="206"/>
      <c r="HB522" s="206"/>
      <c r="HC522" s="206"/>
      <c r="HD522" s="206"/>
      <c r="HE522" s="206"/>
      <c r="HF522" s="206"/>
      <c r="HG522" s="206"/>
      <c r="HH522" s="206"/>
      <c r="HI522" s="206"/>
      <c r="HJ522" s="206"/>
      <c r="HK522" s="206"/>
      <c r="HL522" s="206"/>
      <c r="HM522" s="206"/>
      <c r="HN522" s="206"/>
      <c r="HO522" s="206"/>
      <c r="HP522" s="206"/>
      <c r="HQ522" s="206"/>
      <c r="HR522" s="206"/>
      <c r="HS522" s="206"/>
      <c r="HT522" s="206"/>
      <c r="HU522" s="206"/>
      <c r="HV522" s="206"/>
      <c r="HW522" s="206"/>
      <c r="HX522" s="206"/>
      <c r="HY522" s="206"/>
      <c r="HZ522" s="206"/>
      <c r="IA522" s="206"/>
      <c r="IB522" s="206"/>
      <c r="IC522" s="206"/>
      <c r="ID522" s="206"/>
      <c r="IE522" s="206"/>
      <c r="IF522" s="206"/>
      <c r="IG522" s="206"/>
      <c r="IH522" s="206"/>
      <c r="II522" s="206"/>
      <c r="IJ522" s="206"/>
      <c r="IK522" s="206"/>
      <c r="IL522" s="206"/>
      <c r="IM522" s="206"/>
      <c r="IN522" s="206"/>
      <c r="IO522" s="206"/>
      <c r="IP522" s="206"/>
      <c r="IQ522" s="206"/>
      <c r="IR522" s="206"/>
      <c r="IS522" s="206"/>
      <c r="IT522" s="206"/>
      <c r="IU522" s="206"/>
    </row>
    <row r="523" spans="1:255" s="206" customFormat="1">
      <c r="A523" s="202"/>
      <c r="B523" s="240"/>
      <c r="C523" s="240" t="s">
        <v>329</v>
      </c>
      <c r="D523" s="204"/>
      <c r="E523" s="204"/>
      <c r="F523" s="242">
        <v>1</v>
      </c>
      <c r="G523" s="248" t="s">
        <v>117</v>
      </c>
      <c r="H523" s="9"/>
      <c r="I523" s="201"/>
      <c r="J523" s="238"/>
      <c r="K523" s="27">
        <f>+IF($C523=K$1,$F523*$H524,0)</f>
        <v>0</v>
      </c>
      <c r="L523" s="27">
        <f t="shared" ref="L523:Q523" si="267">+IF($C523=L$1,$F523*$H524,0)</f>
        <v>0</v>
      </c>
      <c r="M523" s="27">
        <f t="shared" si="267"/>
        <v>0</v>
      </c>
      <c r="N523" s="27">
        <f t="shared" si="267"/>
        <v>0</v>
      </c>
      <c r="O523" s="27">
        <f t="shared" si="267"/>
        <v>0</v>
      </c>
      <c r="P523" s="27">
        <f t="shared" si="267"/>
        <v>0</v>
      </c>
      <c r="Q523" s="27">
        <f t="shared" si="267"/>
        <v>0</v>
      </c>
    </row>
    <row r="524" spans="1:255" s="206" customFormat="1">
      <c r="A524" s="202"/>
      <c r="B524" s="240"/>
      <c r="C524" s="240"/>
      <c r="D524" s="204"/>
      <c r="E524" s="204"/>
      <c r="F524" s="199">
        <f>SUM(F518:F523)</f>
        <v>6</v>
      </c>
      <c r="G524" s="246" t="s">
        <v>117</v>
      </c>
      <c r="H524" s="348">
        <v>0</v>
      </c>
      <c r="I524" s="201">
        <f>F524*ROUND(H524,2)</f>
        <v>0</v>
      </c>
      <c r="J524" s="238"/>
      <c r="K524" s="201"/>
      <c r="L524" s="201"/>
      <c r="M524" s="201"/>
      <c r="N524" s="201"/>
      <c r="O524" s="201"/>
      <c r="P524" s="201"/>
      <c r="Q524" s="201"/>
    </row>
    <row r="525" spans="1:255" s="206" customFormat="1">
      <c r="A525" s="222"/>
      <c r="B525" s="330"/>
      <c r="C525" s="308"/>
      <c r="D525" s="307"/>
      <c r="E525" s="308"/>
      <c r="F525" s="310"/>
      <c r="G525" s="238"/>
      <c r="H525" s="250"/>
      <c r="I525" s="199"/>
      <c r="J525" s="321"/>
      <c r="K525" s="309"/>
      <c r="L525" s="309"/>
      <c r="M525" s="309"/>
      <c r="N525" s="309"/>
      <c r="O525" s="309"/>
      <c r="P525" s="309"/>
      <c r="Q525" s="309"/>
      <c r="R525" s="308"/>
      <c r="S525" s="308"/>
      <c r="T525" s="308"/>
      <c r="U525" s="308"/>
      <c r="V525" s="308"/>
      <c r="W525" s="308"/>
      <c r="X525" s="308"/>
      <c r="Y525" s="308"/>
      <c r="Z525" s="308"/>
      <c r="AA525" s="308"/>
      <c r="AB525" s="308"/>
      <c r="AC525" s="308"/>
      <c r="AD525" s="308"/>
      <c r="AE525" s="308"/>
      <c r="AF525" s="308"/>
      <c r="AG525" s="308"/>
      <c r="AH525" s="308"/>
      <c r="AI525" s="308"/>
      <c r="AJ525" s="308"/>
      <c r="AK525" s="308"/>
      <c r="AL525" s="308"/>
      <c r="AM525" s="308"/>
      <c r="AN525" s="308"/>
      <c r="AO525" s="308"/>
      <c r="AP525" s="308"/>
      <c r="AQ525" s="308"/>
      <c r="AR525" s="308"/>
      <c r="AS525" s="308"/>
      <c r="AT525" s="308"/>
      <c r="AU525" s="308"/>
      <c r="AV525" s="308"/>
      <c r="AW525" s="308"/>
      <c r="AX525" s="308"/>
      <c r="AY525" s="308"/>
      <c r="AZ525" s="308"/>
      <c r="BA525" s="308"/>
      <c r="BB525" s="308"/>
      <c r="BC525" s="308"/>
      <c r="BD525" s="308"/>
      <c r="BE525" s="308"/>
      <c r="BF525" s="308"/>
      <c r="BG525" s="308"/>
      <c r="BH525" s="308"/>
      <c r="BI525" s="308"/>
      <c r="BJ525" s="308"/>
      <c r="BK525" s="308"/>
      <c r="BL525" s="308"/>
      <c r="BM525" s="308"/>
      <c r="BN525" s="308"/>
      <c r="BO525" s="308"/>
      <c r="BP525" s="308"/>
      <c r="BQ525" s="308"/>
      <c r="BR525" s="308"/>
      <c r="BS525" s="308"/>
      <c r="BT525" s="308"/>
      <c r="BU525" s="308"/>
      <c r="BV525" s="308"/>
      <c r="BW525" s="308"/>
      <c r="BX525" s="308"/>
      <c r="BY525" s="308"/>
      <c r="BZ525" s="308"/>
      <c r="CA525" s="308"/>
      <c r="CB525" s="308"/>
      <c r="CC525" s="308"/>
      <c r="CD525" s="308"/>
      <c r="CE525" s="308"/>
      <c r="CF525" s="308"/>
      <c r="CG525" s="308"/>
      <c r="CH525" s="308"/>
      <c r="CI525" s="308"/>
      <c r="CJ525" s="308"/>
      <c r="CK525" s="308"/>
      <c r="CL525" s="308"/>
      <c r="CM525" s="308"/>
      <c r="CN525" s="308"/>
      <c r="CO525" s="308"/>
      <c r="CP525" s="308"/>
      <c r="CQ525" s="308"/>
      <c r="CR525" s="308"/>
      <c r="CS525" s="308"/>
      <c r="CT525" s="308"/>
      <c r="CU525" s="308"/>
      <c r="CV525" s="308"/>
      <c r="CW525" s="308"/>
      <c r="CX525" s="308"/>
      <c r="CY525" s="308"/>
      <c r="CZ525" s="308"/>
      <c r="DA525" s="308"/>
      <c r="DB525" s="308"/>
      <c r="DC525" s="308"/>
      <c r="DD525" s="308"/>
      <c r="DE525" s="308"/>
      <c r="DF525" s="308"/>
      <c r="DG525" s="308"/>
      <c r="DH525" s="308"/>
      <c r="DI525" s="308"/>
      <c r="DJ525" s="308"/>
      <c r="DK525" s="308"/>
      <c r="DL525" s="308"/>
      <c r="DM525" s="308"/>
      <c r="DN525" s="308"/>
      <c r="DO525" s="308"/>
      <c r="DP525" s="308"/>
      <c r="DQ525" s="308"/>
      <c r="DR525" s="308"/>
      <c r="DS525" s="308"/>
      <c r="DT525" s="308"/>
      <c r="DU525" s="308"/>
      <c r="DV525" s="308"/>
      <c r="DW525" s="308"/>
      <c r="DX525" s="308"/>
      <c r="DY525" s="308"/>
      <c r="DZ525" s="308"/>
      <c r="EA525" s="308"/>
      <c r="EB525" s="308"/>
      <c r="EC525" s="308"/>
      <c r="ED525" s="308"/>
      <c r="EE525" s="308"/>
      <c r="EF525" s="308"/>
      <c r="EG525" s="308"/>
      <c r="EH525" s="308"/>
      <c r="EI525" s="308"/>
      <c r="EJ525" s="308"/>
      <c r="EK525" s="308"/>
      <c r="EL525" s="308"/>
      <c r="EM525" s="308"/>
      <c r="EN525" s="308"/>
      <c r="EO525" s="308"/>
      <c r="EP525" s="308"/>
      <c r="EQ525" s="308"/>
      <c r="ER525" s="308"/>
      <c r="ES525" s="308"/>
      <c r="ET525" s="308"/>
      <c r="EU525" s="308"/>
      <c r="EV525" s="308"/>
      <c r="EW525" s="308"/>
      <c r="EX525" s="308"/>
      <c r="EY525" s="308"/>
      <c r="EZ525" s="308"/>
      <c r="FA525" s="308"/>
      <c r="FB525" s="308"/>
      <c r="FC525" s="308"/>
      <c r="FD525" s="308"/>
      <c r="FE525" s="308"/>
      <c r="FF525" s="308"/>
      <c r="FG525" s="308"/>
      <c r="FH525" s="308"/>
      <c r="FI525" s="308"/>
      <c r="FJ525" s="308"/>
      <c r="FK525" s="308"/>
      <c r="FL525" s="308"/>
      <c r="FM525" s="308"/>
      <c r="FN525" s="308"/>
      <c r="FO525" s="308"/>
      <c r="FP525" s="308"/>
      <c r="FQ525" s="308"/>
      <c r="FR525" s="308"/>
      <c r="FS525" s="308"/>
      <c r="FT525" s="308"/>
      <c r="FU525" s="308"/>
      <c r="FV525" s="308"/>
      <c r="FW525" s="308"/>
      <c r="FX525" s="308"/>
      <c r="FY525" s="308"/>
      <c r="FZ525" s="308"/>
      <c r="GA525" s="308"/>
      <c r="GB525" s="308"/>
      <c r="GC525" s="308"/>
      <c r="GD525" s="308"/>
      <c r="GE525" s="308"/>
      <c r="GF525" s="308"/>
      <c r="GG525" s="308"/>
      <c r="GH525" s="308"/>
      <c r="GI525" s="308"/>
      <c r="GJ525" s="308"/>
      <c r="GK525" s="308"/>
      <c r="GL525" s="308"/>
      <c r="GM525" s="308"/>
      <c r="GN525" s="308"/>
      <c r="GO525" s="308"/>
      <c r="GP525" s="308"/>
      <c r="GQ525" s="308"/>
      <c r="GR525" s="308"/>
      <c r="GS525" s="308"/>
      <c r="GT525" s="308"/>
      <c r="GU525" s="308"/>
      <c r="GV525" s="308"/>
      <c r="GW525" s="308"/>
      <c r="GX525" s="308"/>
      <c r="GY525" s="308"/>
      <c r="GZ525" s="308"/>
      <c r="HA525" s="308"/>
      <c r="HB525" s="308"/>
      <c r="HC525" s="308"/>
      <c r="HD525" s="308"/>
      <c r="HE525" s="308"/>
      <c r="HF525" s="308"/>
      <c r="HG525" s="308"/>
      <c r="HH525" s="308"/>
      <c r="HI525" s="308"/>
      <c r="HJ525" s="308"/>
      <c r="HK525" s="308"/>
      <c r="HL525" s="308"/>
      <c r="HM525" s="308"/>
      <c r="HN525" s="308"/>
      <c r="HO525" s="308"/>
      <c r="HP525" s="308"/>
      <c r="HQ525" s="308"/>
      <c r="HR525" s="308"/>
      <c r="HS525" s="308"/>
      <c r="HT525" s="308"/>
      <c r="HU525" s="308"/>
      <c r="HV525" s="308"/>
      <c r="HW525" s="308"/>
      <c r="HX525" s="308"/>
      <c r="HY525" s="308"/>
      <c r="HZ525" s="308"/>
      <c r="IA525" s="308"/>
      <c r="IB525" s="308"/>
      <c r="IC525" s="308"/>
      <c r="ID525" s="308"/>
      <c r="IE525" s="308"/>
      <c r="IF525" s="308"/>
      <c r="IG525" s="308"/>
      <c r="IH525" s="308"/>
      <c r="II525" s="308"/>
      <c r="IJ525" s="308"/>
      <c r="IK525" s="308"/>
      <c r="IL525" s="308"/>
      <c r="IM525" s="308"/>
      <c r="IN525" s="308"/>
      <c r="IO525" s="308"/>
      <c r="IP525" s="308"/>
      <c r="IQ525" s="308"/>
      <c r="IR525" s="308"/>
      <c r="IS525" s="308"/>
      <c r="IT525" s="308"/>
      <c r="IU525" s="308"/>
    </row>
    <row r="526" spans="1:255" s="206" customFormat="1" ht="28.5">
      <c r="A526" s="222" t="s">
        <v>28</v>
      </c>
      <c r="B526" s="328">
        <v>18</v>
      </c>
      <c r="C526" s="206" t="s">
        <v>334</v>
      </c>
      <c r="D526" s="204" t="s">
        <v>352</v>
      </c>
      <c r="E526" s="308"/>
      <c r="F526" s="310"/>
      <c r="G526" s="238"/>
      <c r="H526" s="9"/>
      <c r="I526" s="201"/>
      <c r="J526" s="311" t="s">
        <v>353</v>
      </c>
      <c r="K526" s="309"/>
      <c r="L526" s="309"/>
      <c r="M526" s="309"/>
      <c r="N526" s="309"/>
      <c r="O526" s="309"/>
      <c r="P526" s="309"/>
      <c r="Q526" s="309"/>
      <c r="R526" s="308"/>
      <c r="S526" s="308"/>
      <c r="T526" s="308"/>
      <c r="U526" s="308"/>
      <c r="V526" s="308"/>
      <c r="W526" s="308"/>
      <c r="X526" s="308"/>
      <c r="Y526" s="308"/>
      <c r="Z526" s="308"/>
      <c r="AA526" s="308"/>
      <c r="AB526" s="308"/>
      <c r="AC526" s="308"/>
      <c r="AD526" s="308"/>
      <c r="AE526" s="308"/>
      <c r="AF526" s="308"/>
      <c r="AG526" s="308"/>
      <c r="AH526" s="308"/>
      <c r="AI526" s="308"/>
      <c r="AJ526" s="308"/>
      <c r="AK526" s="308"/>
      <c r="AL526" s="308"/>
      <c r="AM526" s="308"/>
      <c r="AN526" s="308"/>
      <c r="AO526" s="308"/>
      <c r="AP526" s="308"/>
      <c r="AQ526" s="308"/>
      <c r="AR526" s="308"/>
      <c r="AS526" s="308"/>
      <c r="AT526" s="308"/>
      <c r="AU526" s="308"/>
      <c r="AV526" s="308"/>
      <c r="AW526" s="308"/>
      <c r="AX526" s="308"/>
      <c r="AY526" s="308"/>
      <c r="AZ526" s="308"/>
      <c r="BA526" s="308"/>
      <c r="BB526" s="308"/>
      <c r="BC526" s="308"/>
      <c r="BD526" s="308"/>
      <c r="BE526" s="308"/>
      <c r="BF526" s="308"/>
      <c r="BG526" s="308"/>
      <c r="BH526" s="308"/>
      <c r="BI526" s="308"/>
      <c r="BJ526" s="308"/>
      <c r="BK526" s="308"/>
      <c r="BL526" s="308"/>
      <c r="BM526" s="308"/>
      <c r="BN526" s="308"/>
      <c r="BO526" s="308"/>
      <c r="BP526" s="308"/>
      <c r="BQ526" s="308"/>
      <c r="BR526" s="308"/>
      <c r="BS526" s="308"/>
      <c r="BT526" s="308"/>
      <c r="BU526" s="308"/>
      <c r="BV526" s="308"/>
      <c r="BW526" s="308"/>
      <c r="BX526" s="308"/>
      <c r="BY526" s="308"/>
      <c r="BZ526" s="308"/>
      <c r="CA526" s="308"/>
      <c r="CB526" s="308"/>
      <c r="CC526" s="308"/>
      <c r="CD526" s="308"/>
      <c r="CE526" s="308"/>
      <c r="CF526" s="308"/>
      <c r="CG526" s="308"/>
      <c r="CH526" s="308"/>
      <c r="CI526" s="308"/>
      <c r="CJ526" s="308"/>
      <c r="CK526" s="308"/>
      <c r="CL526" s="308"/>
      <c r="CM526" s="308"/>
      <c r="CN526" s="308"/>
      <c r="CO526" s="308"/>
      <c r="CP526" s="308"/>
      <c r="CQ526" s="308"/>
      <c r="CR526" s="308"/>
      <c r="CS526" s="308"/>
      <c r="CT526" s="308"/>
      <c r="CU526" s="308"/>
      <c r="CV526" s="308"/>
      <c r="CW526" s="308"/>
      <c r="CX526" s="308"/>
      <c r="CY526" s="308"/>
      <c r="CZ526" s="308"/>
      <c r="DA526" s="308"/>
      <c r="DB526" s="308"/>
      <c r="DC526" s="308"/>
      <c r="DD526" s="308"/>
      <c r="DE526" s="308"/>
      <c r="DF526" s="308"/>
      <c r="DG526" s="308"/>
      <c r="DH526" s="308"/>
      <c r="DI526" s="308"/>
      <c r="DJ526" s="308"/>
      <c r="DK526" s="308"/>
      <c r="DL526" s="308"/>
      <c r="DM526" s="308"/>
      <c r="DN526" s="308"/>
      <c r="DO526" s="308"/>
      <c r="DP526" s="308"/>
      <c r="DQ526" s="308"/>
      <c r="DR526" s="308"/>
      <c r="DS526" s="308"/>
      <c r="DT526" s="308"/>
      <c r="DU526" s="308"/>
      <c r="DV526" s="308"/>
      <c r="DW526" s="308"/>
      <c r="DX526" s="308"/>
      <c r="DY526" s="308"/>
      <c r="DZ526" s="308"/>
      <c r="EA526" s="308"/>
      <c r="EB526" s="308"/>
      <c r="EC526" s="308"/>
      <c r="ED526" s="308"/>
      <c r="EE526" s="308"/>
      <c r="EF526" s="308"/>
      <c r="EG526" s="308"/>
      <c r="EH526" s="308"/>
      <c r="EI526" s="308"/>
      <c r="EJ526" s="308"/>
      <c r="EK526" s="308"/>
      <c r="EL526" s="308"/>
      <c r="EM526" s="308"/>
      <c r="EN526" s="308"/>
      <c r="EO526" s="308"/>
      <c r="EP526" s="308"/>
      <c r="EQ526" s="308"/>
      <c r="ER526" s="308"/>
      <c r="ES526" s="308"/>
      <c r="ET526" s="308"/>
      <c r="EU526" s="308"/>
      <c r="EV526" s="308"/>
      <c r="EW526" s="308"/>
      <c r="EX526" s="308"/>
      <c r="EY526" s="308"/>
      <c r="EZ526" s="308"/>
      <c r="FA526" s="308"/>
      <c r="FB526" s="308"/>
      <c r="FC526" s="308"/>
      <c r="FD526" s="308"/>
      <c r="FE526" s="308"/>
      <c r="FF526" s="308"/>
      <c r="FG526" s="308"/>
      <c r="FH526" s="308"/>
      <c r="FI526" s="308"/>
      <c r="FJ526" s="308"/>
      <c r="FK526" s="308"/>
      <c r="FL526" s="308"/>
      <c r="FM526" s="308"/>
      <c r="FN526" s="308"/>
      <c r="FO526" s="308"/>
      <c r="FP526" s="308"/>
      <c r="FQ526" s="308"/>
      <c r="FR526" s="308"/>
      <c r="FS526" s="308"/>
      <c r="FT526" s="308"/>
      <c r="FU526" s="308"/>
      <c r="FV526" s="308"/>
      <c r="FW526" s="308"/>
      <c r="FX526" s="308"/>
      <c r="FY526" s="308"/>
      <c r="FZ526" s="308"/>
      <c r="GA526" s="308"/>
      <c r="GB526" s="308"/>
      <c r="GC526" s="308"/>
      <c r="GD526" s="308"/>
      <c r="GE526" s="308"/>
      <c r="GF526" s="308"/>
      <c r="GG526" s="308"/>
      <c r="GH526" s="308"/>
      <c r="GI526" s="308"/>
      <c r="GJ526" s="308"/>
      <c r="GK526" s="308"/>
      <c r="GL526" s="308"/>
      <c r="GM526" s="308"/>
      <c r="GN526" s="308"/>
      <c r="GO526" s="308"/>
      <c r="GP526" s="308"/>
      <c r="GQ526" s="308"/>
      <c r="GR526" s="308"/>
      <c r="GS526" s="308"/>
      <c r="GT526" s="308"/>
      <c r="GU526" s="308"/>
      <c r="GV526" s="308"/>
      <c r="GW526" s="308"/>
      <c r="GX526" s="308"/>
      <c r="GY526" s="308"/>
      <c r="GZ526" s="308"/>
      <c r="HA526" s="308"/>
      <c r="HB526" s="308"/>
      <c r="HC526" s="308"/>
      <c r="HD526" s="308"/>
      <c r="HE526" s="308"/>
      <c r="HF526" s="308"/>
      <c r="HG526" s="308"/>
      <c r="HH526" s="308"/>
      <c r="HI526" s="308"/>
      <c r="HJ526" s="308"/>
      <c r="HK526" s="308"/>
      <c r="HL526" s="308"/>
      <c r="HM526" s="308"/>
      <c r="HN526" s="308"/>
      <c r="HO526" s="308"/>
      <c r="HP526" s="308"/>
      <c r="HQ526" s="308"/>
      <c r="HR526" s="308"/>
      <c r="HS526" s="308"/>
      <c r="HT526" s="308"/>
      <c r="HU526" s="308"/>
      <c r="HV526" s="308"/>
      <c r="HW526" s="308"/>
      <c r="HX526" s="308"/>
      <c r="HY526" s="308"/>
      <c r="HZ526" s="308"/>
      <c r="IA526" s="308"/>
      <c r="IB526" s="308"/>
      <c r="IC526" s="308"/>
      <c r="ID526" s="308"/>
      <c r="IE526" s="308"/>
      <c r="IF526" s="308"/>
      <c r="IG526" s="308"/>
      <c r="IH526" s="308"/>
      <c r="II526" s="308"/>
      <c r="IJ526" s="308"/>
      <c r="IK526" s="308"/>
      <c r="IL526" s="308"/>
      <c r="IM526" s="308"/>
      <c r="IN526" s="308"/>
      <c r="IO526" s="308"/>
      <c r="IP526" s="308"/>
      <c r="IQ526" s="308"/>
      <c r="IR526" s="308"/>
      <c r="IS526" s="308"/>
      <c r="IT526" s="308"/>
      <c r="IU526" s="308"/>
    </row>
    <row r="527" spans="1:255" s="206" customFormat="1">
      <c r="A527" s="202"/>
      <c r="B527" s="240"/>
      <c r="C527" s="240" t="s">
        <v>324</v>
      </c>
      <c r="D527" s="204"/>
      <c r="E527" s="204"/>
      <c r="F527" s="241">
        <v>1</v>
      </c>
      <c r="G527" s="246" t="s">
        <v>117</v>
      </c>
      <c r="H527" s="9"/>
      <c r="I527" s="247"/>
      <c r="J527" s="238"/>
      <c r="K527" s="27">
        <f>+IF($C527=K$1,$F527*$H533,0)</f>
        <v>0</v>
      </c>
      <c r="L527" s="27">
        <f t="shared" ref="L527:Q527" si="268">+IF($C527=L$1,$F527*$H533,0)</f>
        <v>0</v>
      </c>
      <c r="M527" s="27">
        <f t="shared" si="268"/>
        <v>0</v>
      </c>
      <c r="N527" s="27">
        <f t="shared" si="268"/>
        <v>0</v>
      </c>
      <c r="O527" s="27">
        <f t="shared" si="268"/>
        <v>0</v>
      </c>
      <c r="P527" s="27">
        <f t="shared" si="268"/>
        <v>0</v>
      </c>
      <c r="Q527" s="27">
        <f t="shared" si="268"/>
        <v>0</v>
      </c>
    </row>
    <row r="528" spans="1:255" s="206" customFormat="1">
      <c r="A528" s="202"/>
      <c r="B528" s="240"/>
      <c r="C528" s="240" t="s">
        <v>325</v>
      </c>
      <c r="D528" s="204"/>
      <c r="E528" s="204"/>
      <c r="F528" s="241">
        <v>1</v>
      </c>
      <c r="G528" s="246" t="s">
        <v>117</v>
      </c>
      <c r="H528" s="9"/>
      <c r="I528" s="201"/>
      <c r="J528" s="238"/>
      <c r="K528" s="27">
        <f>+IF($C528=K$1,$F528*$H533,0)</f>
        <v>0</v>
      </c>
      <c r="L528" s="27">
        <f t="shared" ref="L528:Q528" si="269">+IF($C528=L$1,$F528*$H533,0)</f>
        <v>0</v>
      </c>
      <c r="M528" s="27">
        <f t="shared" si="269"/>
        <v>0</v>
      </c>
      <c r="N528" s="27">
        <f t="shared" si="269"/>
        <v>0</v>
      </c>
      <c r="O528" s="27">
        <f t="shared" si="269"/>
        <v>0</v>
      </c>
      <c r="P528" s="27">
        <f t="shared" si="269"/>
        <v>0</v>
      </c>
      <c r="Q528" s="27">
        <f t="shared" si="269"/>
        <v>0</v>
      </c>
    </row>
    <row r="529" spans="1:255" s="206" customFormat="1">
      <c r="A529" s="202"/>
      <c r="B529" s="240"/>
      <c r="C529" s="240" t="s">
        <v>326</v>
      </c>
      <c r="D529" s="204"/>
      <c r="E529" s="204"/>
      <c r="F529" s="241">
        <v>1</v>
      </c>
      <c r="G529" s="246" t="s">
        <v>117</v>
      </c>
      <c r="H529" s="9"/>
      <c r="I529" s="201"/>
      <c r="J529" s="238"/>
      <c r="K529" s="27">
        <f>+IF($C529=K$1,$F529*$H533,0)</f>
        <v>0</v>
      </c>
      <c r="L529" s="27">
        <f t="shared" ref="L529:Q529" si="270">+IF($C529=L$1,$F529*$H533,0)</f>
        <v>0</v>
      </c>
      <c r="M529" s="27">
        <f t="shared" si="270"/>
        <v>0</v>
      </c>
      <c r="N529" s="27">
        <f t="shared" si="270"/>
        <v>0</v>
      </c>
      <c r="O529" s="27">
        <f t="shared" si="270"/>
        <v>0</v>
      </c>
      <c r="P529" s="27">
        <f t="shared" si="270"/>
        <v>0</v>
      </c>
      <c r="Q529" s="27">
        <f t="shared" si="270"/>
        <v>0</v>
      </c>
    </row>
    <row r="530" spans="1:255" s="206" customFormat="1">
      <c r="A530" s="202"/>
      <c r="B530" s="240"/>
      <c r="C530" s="240" t="s">
        <v>327</v>
      </c>
      <c r="D530" s="204"/>
      <c r="E530" s="204"/>
      <c r="F530" s="241">
        <v>1</v>
      </c>
      <c r="G530" s="246" t="s">
        <v>117</v>
      </c>
      <c r="H530" s="9"/>
      <c r="I530" s="201"/>
      <c r="J530" s="238"/>
      <c r="K530" s="27">
        <f>+IF($C530=K$1,$F530*$H533,0)</f>
        <v>0</v>
      </c>
      <c r="L530" s="27">
        <f t="shared" ref="L530:Q530" si="271">+IF($C530=L$1,$F530*$H533,0)</f>
        <v>0</v>
      </c>
      <c r="M530" s="27">
        <f t="shared" si="271"/>
        <v>0</v>
      </c>
      <c r="N530" s="27">
        <f t="shared" si="271"/>
        <v>0</v>
      </c>
      <c r="O530" s="27">
        <f t="shared" si="271"/>
        <v>0</v>
      </c>
      <c r="P530" s="27">
        <f t="shared" si="271"/>
        <v>0</v>
      </c>
      <c r="Q530" s="27">
        <f t="shared" si="271"/>
        <v>0</v>
      </c>
    </row>
    <row r="531" spans="1:255" s="28" customFormat="1">
      <c r="A531" s="202"/>
      <c r="B531" s="240"/>
      <c r="C531" s="240" t="s">
        <v>328</v>
      </c>
      <c r="D531" s="204"/>
      <c r="E531" s="204"/>
      <c r="F531" s="241">
        <v>1</v>
      </c>
      <c r="G531" s="246" t="s">
        <v>117</v>
      </c>
      <c r="H531" s="9"/>
      <c r="I531" s="201"/>
      <c r="J531" s="238"/>
      <c r="K531" s="27">
        <f>+IF($C531=K$1,$F531*$H533,0)</f>
        <v>0</v>
      </c>
      <c r="L531" s="27">
        <f t="shared" ref="L531:Q531" si="272">+IF($C531=L$1,$F531*$H533,0)</f>
        <v>0</v>
      </c>
      <c r="M531" s="27">
        <f t="shared" si="272"/>
        <v>0</v>
      </c>
      <c r="N531" s="27">
        <f t="shared" si="272"/>
        <v>0</v>
      </c>
      <c r="O531" s="27">
        <f t="shared" si="272"/>
        <v>0</v>
      </c>
      <c r="P531" s="27">
        <f t="shared" si="272"/>
        <v>0</v>
      </c>
      <c r="Q531" s="27">
        <f t="shared" si="272"/>
        <v>0</v>
      </c>
      <c r="R531" s="206"/>
      <c r="S531" s="206"/>
      <c r="T531" s="206"/>
      <c r="U531" s="206"/>
      <c r="V531" s="206"/>
      <c r="W531" s="206"/>
      <c r="X531" s="206"/>
      <c r="Y531" s="206"/>
      <c r="Z531" s="206"/>
      <c r="AA531" s="206"/>
      <c r="AB531" s="206"/>
      <c r="AC531" s="206"/>
      <c r="AD531" s="206"/>
      <c r="AE531" s="206"/>
      <c r="AF531" s="206"/>
      <c r="AG531" s="206"/>
      <c r="AH531" s="206"/>
      <c r="AI531" s="206"/>
      <c r="AJ531" s="206"/>
      <c r="AK531" s="206"/>
      <c r="AL531" s="206"/>
      <c r="AM531" s="206"/>
      <c r="AN531" s="206"/>
      <c r="AO531" s="206"/>
      <c r="AP531" s="206"/>
      <c r="AQ531" s="206"/>
      <c r="AR531" s="206"/>
      <c r="AS531" s="206"/>
      <c r="AT531" s="206"/>
      <c r="AU531" s="206"/>
      <c r="AV531" s="206"/>
      <c r="AW531" s="206"/>
      <c r="AX531" s="206"/>
      <c r="AY531" s="206"/>
      <c r="AZ531" s="206"/>
      <c r="BA531" s="206"/>
      <c r="BB531" s="206"/>
      <c r="BC531" s="206"/>
      <c r="BD531" s="206"/>
      <c r="BE531" s="206"/>
      <c r="BF531" s="206"/>
      <c r="BG531" s="206"/>
      <c r="BH531" s="206"/>
      <c r="BI531" s="206"/>
      <c r="BJ531" s="206"/>
      <c r="BK531" s="206"/>
      <c r="BL531" s="206"/>
      <c r="BM531" s="206"/>
      <c r="BN531" s="206"/>
      <c r="BO531" s="206"/>
      <c r="BP531" s="206"/>
      <c r="BQ531" s="206"/>
      <c r="BR531" s="206"/>
      <c r="BS531" s="206"/>
      <c r="BT531" s="206"/>
      <c r="BU531" s="206"/>
      <c r="BV531" s="206"/>
      <c r="BW531" s="206"/>
      <c r="BX531" s="206"/>
      <c r="BY531" s="206"/>
      <c r="BZ531" s="206"/>
      <c r="CA531" s="206"/>
      <c r="CB531" s="206"/>
      <c r="CC531" s="206"/>
      <c r="CD531" s="206"/>
      <c r="CE531" s="206"/>
      <c r="CF531" s="206"/>
      <c r="CG531" s="206"/>
      <c r="CH531" s="206"/>
      <c r="CI531" s="206"/>
      <c r="CJ531" s="206"/>
      <c r="CK531" s="206"/>
      <c r="CL531" s="206"/>
      <c r="CM531" s="206"/>
      <c r="CN531" s="206"/>
      <c r="CO531" s="206"/>
      <c r="CP531" s="206"/>
      <c r="CQ531" s="206"/>
      <c r="CR531" s="206"/>
      <c r="CS531" s="206"/>
      <c r="CT531" s="206"/>
      <c r="CU531" s="206"/>
      <c r="CV531" s="206"/>
      <c r="CW531" s="206"/>
      <c r="CX531" s="206"/>
      <c r="CY531" s="206"/>
      <c r="CZ531" s="206"/>
      <c r="DA531" s="206"/>
      <c r="DB531" s="206"/>
      <c r="DC531" s="206"/>
      <c r="DD531" s="206"/>
      <c r="DE531" s="206"/>
      <c r="DF531" s="206"/>
      <c r="DG531" s="206"/>
      <c r="DH531" s="206"/>
      <c r="DI531" s="206"/>
      <c r="DJ531" s="206"/>
      <c r="DK531" s="206"/>
      <c r="DL531" s="206"/>
      <c r="DM531" s="206"/>
      <c r="DN531" s="206"/>
      <c r="DO531" s="206"/>
      <c r="DP531" s="206"/>
      <c r="DQ531" s="206"/>
      <c r="DR531" s="206"/>
      <c r="DS531" s="206"/>
      <c r="DT531" s="206"/>
      <c r="DU531" s="206"/>
      <c r="DV531" s="206"/>
      <c r="DW531" s="206"/>
      <c r="DX531" s="206"/>
      <c r="DY531" s="206"/>
      <c r="DZ531" s="206"/>
      <c r="EA531" s="206"/>
      <c r="EB531" s="206"/>
      <c r="EC531" s="206"/>
      <c r="ED531" s="206"/>
      <c r="EE531" s="206"/>
      <c r="EF531" s="206"/>
      <c r="EG531" s="206"/>
      <c r="EH531" s="206"/>
      <c r="EI531" s="206"/>
      <c r="EJ531" s="206"/>
      <c r="EK531" s="206"/>
      <c r="EL531" s="206"/>
      <c r="EM531" s="206"/>
      <c r="EN531" s="206"/>
      <c r="EO531" s="206"/>
      <c r="EP531" s="206"/>
      <c r="EQ531" s="206"/>
      <c r="ER531" s="206"/>
      <c r="ES531" s="206"/>
      <c r="ET531" s="206"/>
      <c r="EU531" s="206"/>
      <c r="EV531" s="206"/>
      <c r="EW531" s="206"/>
      <c r="EX531" s="206"/>
      <c r="EY531" s="206"/>
      <c r="EZ531" s="206"/>
      <c r="FA531" s="206"/>
      <c r="FB531" s="206"/>
      <c r="FC531" s="206"/>
      <c r="FD531" s="206"/>
      <c r="FE531" s="206"/>
      <c r="FF531" s="206"/>
      <c r="FG531" s="206"/>
      <c r="FH531" s="206"/>
      <c r="FI531" s="206"/>
      <c r="FJ531" s="206"/>
      <c r="FK531" s="206"/>
      <c r="FL531" s="206"/>
      <c r="FM531" s="206"/>
      <c r="FN531" s="206"/>
      <c r="FO531" s="206"/>
      <c r="FP531" s="206"/>
      <c r="FQ531" s="206"/>
      <c r="FR531" s="206"/>
      <c r="FS531" s="206"/>
      <c r="FT531" s="206"/>
      <c r="FU531" s="206"/>
      <c r="FV531" s="206"/>
      <c r="FW531" s="206"/>
      <c r="FX531" s="206"/>
      <c r="FY531" s="206"/>
      <c r="FZ531" s="206"/>
      <c r="GA531" s="206"/>
      <c r="GB531" s="206"/>
      <c r="GC531" s="206"/>
      <c r="GD531" s="206"/>
      <c r="GE531" s="206"/>
      <c r="GF531" s="206"/>
      <c r="GG531" s="206"/>
      <c r="GH531" s="206"/>
      <c r="GI531" s="206"/>
      <c r="GJ531" s="206"/>
      <c r="GK531" s="206"/>
      <c r="GL531" s="206"/>
      <c r="GM531" s="206"/>
      <c r="GN531" s="206"/>
      <c r="GO531" s="206"/>
      <c r="GP531" s="206"/>
      <c r="GQ531" s="206"/>
      <c r="GR531" s="206"/>
      <c r="GS531" s="206"/>
      <c r="GT531" s="206"/>
      <c r="GU531" s="206"/>
      <c r="GV531" s="206"/>
      <c r="GW531" s="206"/>
      <c r="GX531" s="206"/>
      <c r="GY531" s="206"/>
      <c r="GZ531" s="206"/>
      <c r="HA531" s="206"/>
      <c r="HB531" s="206"/>
      <c r="HC531" s="206"/>
      <c r="HD531" s="206"/>
      <c r="HE531" s="206"/>
      <c r="HF531" s="206"/>
      <c r="HG531" s="206"/>
      <c r="HH531" s="206"/>
      <c r="HI531" s="206"/>
      <c r="HJ531" s="206"/>
      <c r="HK531" s="206"/>
      <c r="HL531" s="206"/>
      <c r="HM531" s="206"/>
      <c r="HN531" s="206"/>
      <c r="HO531" s="206"/>
      <c r="HP531" s="206"/>
      <c r="HQ531" s="206"/>
      <c r="HR531" s="206"/>
      <c r="HS531" s="206"/>
      <c r="HT531" s="206"/>
      <c r="HU531" s="206"/>
      <c r="HV531" s="206"/>
      <c r="HW531" s="206"/>
      <c r="HX531" s="206"/>
      <c r="HY531" s="206"/>
      <c r="HZ531" s="206"/>
      <c r="IA531" s="206"/>
      <c r="IB531" s="206"/>
      <c r="IC531" s="206"/>
      <c r="ID531" s="206"/>
      <c r="IE531" s="206"/>
      <c r="IF531" s="206"/>
      <c r="IG531" s="206"/>
      <c r="IH531" s="206"/>
      <c r="II531" s="206"/>
      <c r="IJ531" s="206"/>
      <c r="IK531" s="206"/>
      <c r="IL531" s="206"/>
      <c r="IM531" s="206"/>
      <c r="IN531" s="206"/>
      <c r="IO531" s="206"/>
      <c r="IP531" s="206"/>
      <c r="IQ531" s="206"/>
      <c r="IR531" s="206"/>
      <c r="IS531" s="206"/>
      <c r="IT531" s="206"/>
      <c r="IU531" s="206"/>
    </row>
    <row r="532" spans="1:255" s="308" customFormat="1">
      <c r="A532" s="202"/>
      <c r="B532" s="240"/>
      <c r="C532" s="240" t="s">
        <v>329</v>
      </c>
      <c r="D532" s="204"/>
      <c r="E532" s="204"/>
      <c r="F532" s="242">
        <v>1</v>
      </c>
      <c r="G532" s="248" t="s">
        <v>117</v>
      </c>
      <c r="H532" s="9"/>
      <c r="I532" s="201"/>
      <c r="J532" s="238"/>
      <c r="K532" s="27">
        <f>+IF($C532=K$1,$F532*$H533,0)</f>
        <v>0</v>
      </c>
      <c r="L532" s="27">
        <f t="shared" ref="L532:Q532" si="273">+IF($C532=L$1,$F532*$H533,0)</f>
        <v>0</v>
      </c>
      <c r="M532" s="27">
        <f t="shared" si="273"/>
        <v>0</v>
      </c>
      <c r="N532" s="27">
        <f t="shared" si="273"/>
        <v>0</v>
      </c>
      <c r="O532" s="27">
        <f t="shared" si="273"/>
        <v>0</v>
      </c>
      <c r="P532" s="27">
        <f t="shared" si="273"/>
        <v>0</v>
      </c>
      <c r="Q532" s="27">
        <f t="shared" si="273"/>
        <v>0</v>
      </c>
      <c r="R532" s="206"/>
      <c r="S532" s="206"/>
      <c r="T532" s="206"/>
      <c r="U532" s="206"/>
      <c r="V532" s="206"/>
      <c r="W532" s="206"/>
      <c r="X532" s="206"/>
      <c r="Y532" s="206"/>
      <c r="Z532" s="206"/>
      <c r="AA532" s="206"/>
      <c r="AB532" s="206"/>
      <c r="AC532" s="206"/>
      <c r="AD532" s="206"/>
      <c r="AE532" s="206"/>
      <c r="AF532" s="206"/>
      <c r="AG532" s="206"/>
      <c r="AH532" s="206"/>
      <c r="AI532" s="206"/>
      <c r="AJ532" s="206"/>
      <c r="AK532" s="206"/>
      <c r="AL532" s="206"/>
      <c r="AM532" s="206"/>
      <c r="AN532" s="206"/>
      <c r="AO532" s="206"/>
      <c r="AP532" s="206"/>
      <c r="AQ532" s="206"/>
      <c r="AR532" s="206"/>
      <c r="AS532" s="206"/>
      <c r="AT532" s="206"/>
      <c r="AU532" s="206"/>
      <c r="AV532" s="206"/>
      <c r="AW532" s="206"/>
      <c r="AX532" s="206"/>
      <c r="AY532" s="206"/>
      <c r="AZ532" s="206"/>
      <c r="BA532" s="206"/>
      <c r="BB532" s="206"/>
      <c r="BC532" s="206"/>
      <c r="BD532" s="206"/>
      <c r="BE532" s="206"/>
      <c r="BF532" s="206"/>
      <c r="BG532" s="206"/>
      <c r="BH532" s="206"/>
      <c r="BI532" s="206"/>
      <c r="BJ532" s="206"/>
      <c r="BK532" s="206"/>
      <c r="BL532" s="206"/>
      <c r="BM532" s="206"/>
      <c r="BN532" s="206"/>
      <c r="BO532" s="206"/>
      <c r="BP532" s="206"/>
      <c r="BQ532" s="206"/>
      <c r="BR532" s="206"/>
      <c r="BS532" s="206"/>
      <c r="BT532" s="206"/>
      <c r="BU532" s="206"/>
      <c r="BV532" s="206"/>
      <c r="BW532" s="206"/>
      <c r="BX532" s="206"/>
      <c r="BY532" s="206"/>
      <c r="BZ532" s="206"/>
      <c r="CA532" s="206"/>
      <c r="CB532" s="206"/>
      <c r="CC532" s="206"/>
      <c r="CD532" s="206"/>
      <c r="CE532" s="206"/>
      <c r="CF532" s="206"/>
      <c r="CG532" s="206"/>
      <c r="CH532" s="206"/>
      <c r="CI532" s="206"/>
      <c r="CJ532" s="206"/>
      <c r="CK532" s="206"/>
      <c r="CL532" s="206"/>
      <c r="CM532" s="206"/>
      <c r="CN532" s="206"/>
      <c r="CO532" s="206"/>
      <c r="CP532" s="206"/>
      <c r="CQ532" s="206"/>
      <c r="CR532" s="206"/>
      <c r="CS532" s="206"/>
      <c r="CT532" s="206"/>
      <c r="CU532" s="206"/>
      <c r="CV532" s="206"/>
      <c r="CW532" s="206"/>
      <c r="CX532" s="206"/>
      <c r="CY532" s="206"/>
      <c r="CZ532" s="206"/>
      <c r="DA532" s="206"/>
      <c r="DB532" s="206"/>
      <c r="DC532" s="206"/>
      <c r="DD532" s="206"/>
      <c r="DE532" s="206"/>
      <c r="DF532" s="206"/>
      <c r="DG532" s="206"/>
      <c r="DH532" s="206"/>
      <c r="DI532" s="206"/>
      <c r="DJ532" s="206"/>
      <c r="DK532" s="206"/>
      <c r="DL532" s="206"/>
      <c r="DM532" s="206"/>
      <c r="DN532" s="206"/>
      <c r="DO532" s="206"/>
      <c r="DP532" s="206"/>
      <c r="DQ532" s="206"/>
      <c r="DR532" s="206"/>
      <c r="DS532" s="206"/>
      <c r="DT532" s="206"/>
      <c r="DU532" s="206"/>
      <c r="DV532" s="206"/>
      <c r="DW532" s="206"/>
      <c r="DX532" s="206"/>
      <c r="DY532" s="206"/>
      <c r="DZ532" s="206"/>
      <c r="EA532" s="206"/>
      <c r="EB532" s="206"/>
      <c r="EC532" s="206"/>
      <c r="ED532" s="206"/>
      <c r="EE532" s="206"/>
      <c r="EF532" s="206"/>
      <c r="EG532" s="206"/>
      <c r="EH532" s="206"/>
      <c r="EI532" s="206"/>
      <c r="EJ532" s="206"/>
      <c r="EK532" s="206"/>
      <c r="EL532" s="206"/>
      <c r="EM532" s="206"/>
      <c r="EN532" s="206"/>
      <c r="EO532" s="206"/>
      <c r="EP532" s="206"/>
      <c r="EQ532" s="206"/>
      <c r="ER532" s="206"/>
      <c r="ES532" s="206"/>
      <c r="ET532" s="206"/>
      <c r="EU532" s="206"/>
      <c r="EV532" s="206"/>
      <c r="EW532" s="206"/>
      <c r="EX532" s="206"/>
      <c r="EY532" s="206"/>
      <c r="EZ532" s="206"/>
      <c r="FA532" s="206"/>
      <c r="FB532" s="206"/>
      <c r="FC532" s="206"/>
      <c r="FD532" s="206"/>
      <c r="FE532" s="206"/>
      <c r="FF532" s="206"/>
      <c r="FG532" s="206"/>
      <c r="FH532" s="206"/>
      <c r="FI532" s="206"/>
      <c r="FJ532" s="206"/>
      <c r="FK532" s="206"/>
      <c r="FL532" s="206"/>
      <c r="FM532" s="206"/>
      <c r="FN532" s="206"/>
      <c r="FO532" s="206"/>
      <c r="FP532" s="206"/>
      <c r="FQ532" s="206"/>
      <c r="FR532" s="206"/>
      <c r="FS532" s="206"/>
      <c r="FT532" s="206"/>
      <c r="FU532" s="206"/>
      <c r="FV532" s="206"/>
      <c r="FW532" s="206"/>
      <c r="FX532" s="206"/>
      <c r="FY532" s="206"/>
      <c r="FZ532" s="206"/>
      <c r="GA532" s="206"/>
      <c r="GB532" s="206"/>
      <c r="GC532" s="206"/>
      <c r="GD532" s="206"/>
      <c r="GE532" s="206"/>
      <c r="GF532" s="206"/>
      <c r="GG532" s="206"/>
      <c r="GH532" s="206"/>
      <c r="GI532" s="206"/>
      <c r="GJ532" s="206"/>
      <c r="GK532" s="206"/>
      <c r="GL532" s="206"/>
      <c r="GM532" s="206"/>
      <c r="GN532" s="206"/>
      <c r="GO532" s="206"/>
      <c r="GP532" s="206"/>
      <c r="GQ532" s="206"/>
      <c r="GR532" s="206"/>
      <c r="GS532" s="206"/>
      <c r="GT532" s="206"/>
      <c r="GU532" s="206"/>
      <c r="GV532" s="206"/>
      <c r="GW532" s="206"/>
      <c r="GX532" s="206"/>
      <c r="GY532" s="206"/>
      <c r="GZ532" s="206"/>
      <c r="HA532" s="206"/>
      <c r="HB532" s="206"/>
      <c r="HC532" s="206"/>
      <c r="HD532" s="206"/>
      <c r="HE532" s="206"/>
      <c r="HF532" s="206"/>
      <c r="HG532" s="206"/>
      <c r="HH532" s="206"/>
      <c r="HI532" s="206"/>
      <c r="HJ532" s="206"/>
      <c r="HK532" s="206"/>
      <c r="HL532" s="206"/>
      <c r="HM532" s="206"/>
      <c r="HN532" s="206"/>
      <c r="HO532" s="206"/>
      <c r="HP532" s="206"/>
      <c r="HQ532" s="206"/>
      <c r="HR532" s="206"/>
      <c r="HS532" s="206"/>
      <c r="HT532" s="206"/>
      <c r="HU532" s="206"/>
      <c r="HV532" s="206"/>
      <c r="HW532" s="206"/>
      <c r="HX532" s="206"/>
      <c r="HY532" s="206"/>
      <c r="HZ532" s="206"/>
      <c r="IA532" s="206"/>
      <c r="IB532" s="206"/>
      <c r="IC532" s="206"/>
      <c r="ID532" s="206"/>
      <c r="IE532" s="206"/>
      <c r="IF532" s="206"/>
      <c r="IG532" s="206"/>
      <c r="IH532" s="206"/>
      <c r="II532" s="206"/>
      <c r="IJ532" s="206"/>
      <c r="IK532" s="206"/>
      <c r="IL532" s="206"/>
      <c r="IM532" s="206"/>
      <c r="IN532" s="206"/>
      <c r="IO532" s="206"/>
      <c r="IP532" s="206"/>
      <c r="IQ532" s="206"/>
      <c r="IR532" s="206"/>
      <c r="IS532" s="206"/>
      <c r="IT532" s="206"/>
      <c r="IU532" s="206"/>
    </row>
    <row r="533" spans="1:255" s="28" customFormat="1">
      <c r="A533" s="202"/>
      <c r="B533" s="240"/>
      <c r="C533" s="240"/>
      <c r="D533" s="204"/>
      <c r="E533" s="204"/>
      <c r="F533" s="199">
        <f>SUM(F527:F532)</f>
        <v>6</v>
      </c>
      <c r="G533" s="246" t="s">
        <v>117</v>
      </c>
      <c r="H533" s="348">
        <v>0</v>
      </c>
      <c r="I533" s="201">
        <f>F533*ROUND(H533,2)</f>
        <v>0</v>
      </c>
      <c r="J533" s="238"/>
      <c r="K533" s="201"/>
      <c r="L533" s="201"/>
      <c r="M533" s="201"/>
      <c r="N533" s="201"/>
      <c r="O533" s="201"/>
      <c r="P533" s="201"/>
      <c r="Q533" s="201"/>
      <c r="R533" s="206"/>
      <c r="S533" s="206"/>
      <c r="T533" s="206"/>
      <c r="U533" s="206"/>
      <c r="V533" s="206"/>
      <c r="W533" s="206"/>
      <c r="X533" s="206"/>
      <c r="Y533" s="206"/>
      <c r="Z533" s="206"/>
      <c r="AA533" s="206"/>
      <c r="AB533" s="206"/>
      <c r="AC533" s="206"/>
      <c r="AD533" s="206"/>
      <c r="AE533" s="206"/>
      <c r="AF533" s="206"/>
      <c r="AG533" s="206"/>
      <c r="AH533" s="206"/>
      <c r="AI533" s="206"/>
      <c r="AJ533" s="206"/>
      <c r="AK533" s="206"/>
      <c r="AL533" s="206"/>
      <c r="AM533" s="206"/>
      <c r="AN533" s="206"/>
      <c r="AO533" s="206"/>
      <c r="AP533" s="206"/>
      <c r="AQ533" s="206"/>
      <c r="AR533" s="206"/>
      <c r="AS533" s="206"/>
      <c r="AT533" s="206"/>
      <c r="AU533" s="206"/>
      <c r="AV533" s="206"/>
      <c r="AW533" s="206"/>
      <c r="AX533" s="206"/>
      <c r="AY533" s="206"/>
      <c r="AZ533" s="206"/>
      <c r="BA533" s="206"/>
      <c r="BB533" s="206"/>
      <c r="BC533" s="206"/>
      <c r="BD533" s="206"/>
      <c r="BE533" s="206"/>
      <c r="BF533" s="206"/>
      <c r="BG533" s="206"/>
      <c r="BH533" s="206"/>
      <c r="BI533" s="206"/>
      <c r="BJ533" s="206"/>
      <c r="BK533" s="206"/>
      <c r="BL533" s="206"/>
      <c r="BM533" s="206"/>
      <c r="BN533" s="206"/>
      <c r="BO533" s="206"/>
      <c r="BP533" s="206"/>
      <c r="BQ533" s="206"/>
      <c r="BR533" s="206"/>
      <c r="BS533" s="206"/>
      <c r="BT533" s="206"/>
      <c r="BU533" s="206"/>
      <c r="BV533" s="206"/>
      <c r="BW533" s="206"/>
      <c r="BX533" s="206"/>
      <c r="BY533" s="206"/>
      <c r="BZ533" s="206"/>
      <c r="CA533" s="206"/>
      <c r="CB533" s="206"/>
      <c r="CC533" s="206"/>
      <c r="CD533" s="206"/>
      <c r="CE533" s="206"/>
      <c r="CF533" s="206"/>
      <c r="CG533" s="206"/>
      <c r="CH533" s="206"/>
      <c r="CI533" s="206"/>
      <c r="CJ533" s="206"/>
      <c r="CK533" s="206"/>
      <c r="CL533" s="206"/>
      <c r="CM533" s="206"/>
      <c r="CN533" s="206"/>
      <c r="CO533" s="206"/>
      <c r="CP533" s="206"/>
      <c r="CQ533" s="206"/>
      <c r="CR533" s="206"/>
      <c r="CS533" s="206"/>
      <c r="CT533" s="206"/>
      <c r="CU533" s="206"/>
      <c r="CV533" s="206"/>
      <c r="CW533" s="206"/>
      <c r="CX533" s="206"/>
      <c r="CY533" s="206"/>
      <c r="CZ533" s="206"/>
      <c r="DA533" s="206"/>
      <c r="DB533" s="206"/>
      <c r="DC533" s="206"/>
      <c r="DD533" s="206"/>
      <c r="DE533" s="206"/>
      <c r="DF533" s="206"/>
      <c r="DG533" s="206"/>
      <c r="DH533" s="206"/>
      <c r="DI533" s="206"/>
      <c r="DJ533" s="206"/>
      <c r="DK533" s="206"/>
      <c r="DL533" s="206"/>
      <c r="DM533" s="206"/>
      <c r="DN533" s="206"/>
      <c r="DO533" s="206"/>
      <c r="DP533" s="206"/>
      <c r="DQ533" s="206"/>
      <c r="DR533" s="206"/>
      <c r="DS533" s="206"/>
      <c r="DT533" s="206"/>
      <c r="DU533" s="206"/>
      <c r="DV533" s="206"/>
      <c r="DW533" s="206"/>
      <c r="DX533" s="206"/>
      <c r="DY533" s="206"/>
      <c r="DZ533" s="206"/>
      <c r="EA533" s="206"/>
      <c r="EB533" s="206"/>
      <c r="EC533" s="206"/>
      <c r="ED533" s="206"/>
      <c r="EE533" s="206"/>
      <c r="EF533" s="206"/>
      <c r="EG533" s="206"/>
      <c r="EH533" s="206"/>
      <c r="EI533" s="206"/>
      <c r="EJ533" s="206"/>
      <c r="EK533" s="206"/>
      <c r="EL533" s="206"/>
      <c r="EM533" s="206"/>
      <c r="EN533" s="206"/>
      <c r="EO533" s="206"/>
      <c r="EP533" s="206"/>
      <c r="EQ533" s="206"/>
      <c r="ER533" s="206"/>
      <c r="ES533" s="206"/>
      <c r="ET533" s="206"/>
      <c r="EU533" s="206"/>
      <c r="EV533" s="206"/>
      <c r="EW533" s="206"/>
      <c r="EX533" s="206"/>
      <c r="EY533" s="206"/>
      <c r="EZ533" s="206"/>
      <c r="FA533" s="206"/>
      <c r="FB533" s="206"/>
      <c r="FC533" s="206"/>
      <c r="FD533" s="206"/>
      <c r="FE533" s="206"/>
      <c r="FF533" s="206"/>
      <c r="FG533" s="206"/>
      <c r="FH533" s="206"/>
      <c r="FI533" s="206"/>
      <c r="FJ533" s="206"/>
      <c r="FK533" s="206"/>
      <c r="FL533" s="206"/>
      <c r="FM533" s="206"/>
      <c r="FN533" s="206"/>
      <c r="FO533" s="206"/>
      <c r="FP533" s="206"/>
      <c r="FQ533" s="206"/>
      <c r="FR533" s="206"/>
      <c r="FS533" s="206"/>
      <c r="FT533" s="206"/>
      <c r="FU533" s="206"/>
      <c r="FV533" s="206"/>
      <c r="FW533" s="206"/>
      <c r="FX533" s="206"/>
      <c r="FY533" s="206"/>
      <c r="FZ533" s="206"/>
      <c r="GA533" s="206"/>
      <c r="GB533" s="206"/>
      <c r="GC533" s="206"/>
      <c r="GD533" s="206"/>
      <c r="GE533" s="206"/>
      <c r="GF533" s="206"/>
      <c r="GG533" s="206"/>
      <c r="GH533" s="206"/>
      <c r="GI533" s="206"/>
      <c r="GJ533" s="206"/>
      <c r="GK533" s="206"/>
      <c r="GL533" s="206"/>
      <c r="GM533" s="206"/>
      <c r="GN533" s="206"/>
      <c r="GO533" s="206"/>
      <c r="GP533" s="206"/>
      <c r="GQ533" s="206"/>
      <c r="GR533" s="206"/>
      <c r="GS533" s="206"/>
      <c r="GT533" s="206"/>
      <c r="GU533" s="206"/>
      <c r="GV533" s="206"/>
      <c r="GW533" s="206"/>
      <c r="GX533" s="206"/>
      <c r="GY533" s="206"/>
      <c r="GZ533" s="206"/>
      <c r="HA533" s="206"/>
      <c r="HB533" s="206"/>
      <c r="HC533" s="206"/>
      <c r="HD533" s="206"/>
      <c r="HE533" s="206"/>
      <c r="HF533" s="206"/>
      <c r="HG533" s="206"/>
      <c r="HH533" s="206"/>
      <c r="HI533" s="206"/>
      <c r="HJ533" s="206"/>
      <c r="HK533" s="206"/>
      <c r="HL533" s="206"/>
      <c r="HM533" s="206"/>
      <c r="HN533" s="206"/>
      <c r="HO533" s="206"/>
      <c r="HP533" s="206"/>
      <c r="HQ533" s="206"/>
      <c r="HR533" s="206"/>
      <c r="HS533" s="206"/>
      <c r="HT533" s="206"/>
      <c r="HU533" s="206"/>
      <c r="HV533" s="206"/>
      <c r="HW533" s="206"/>
      <c r="HX533" s="206"/>
      <c r="HY533" s="206"/>
      <c r="HZ533" s="206"/>
      <c r="IA533" s="206"/>
      <c r="IB533" s="206"/>
      <c r="IC533" s="206"/>
      <c r="ID533" s="206"/>
      <c r="IE533" s="206"/>
      <c r="IF533" s="206"/>
      <c r="IG533" s="206"/>
      <c r="IH533" s="206"/>
      <c r="II533" s="206"/>
      <c r="IJ533" s="206"/>
      <c r="IK533" s="206"/>
      <c r="IL533" s="206"/>
      <c r="IM533" s="206"/>
      <c r="IN533" s="206"/>
      <c r="IO533" s="206"/>
      <c r="IP533" s="206"/>
      <c r="IQ533" s="206"/>
      <c r="IR533" s="206"/>
      <c r="IS533" s="206"/>
      <c r="IT533" s="206"/>
      <c r="IU533" s="206"/>
    </row>
    <row r="534" spans="1:255" s="28" customFormat="1">
      <c r="A534" s="202"/>
      <c r="B534" s="240"/>
      <c r="C534" s="240"/>
      <c r="D534" s="204"/>
      <c r="E534" s="204"/>
      <c r="F534" s="199"/>
      <c r="G534" s="246"/>
      <c r="H534" s="9"/>
      <c r="I534" s="201"/>
      <c r="J534" s="238"/>
      <c r="K534" s="201"/>
      <c r="L534" s="201"/>
      <c r="M534" s="201"/>
      <c r="N534" s="201"/>
      <c r="O534" s="201"/>
      <c r="P534" s="201"/>
      <c r="Q534" s="201"/>
      <c r="R534" s="206"/>
      <c r="S534" s="206"/>
      <c r="T534" s="206"/>
      <c r="U534" s="206"/>
      <c r="V534" s="206"/>
      <c r="W534" s="206"/>
      <c r="X534" s="206"/>
      <c r="Y534" s="206"/>
      <c r="Z534" s="206"/>
      <c r="AA534" s="206"/>
      <c r="AB534" s="206"/>
      <c r="AC534" s="206"/>
      <c r="AD534" s="206"/>
      <c r="AE534" s="206"/>
      <c r="AF534" s="206"/>
      <c r="AG534" s="206"/>
      <c r="AH534" s="206"/>
      <c r="AI534" s="206"/>
      <c r="AJ534" s="206"/>
      <c r="AK534" s="206"/>
      <c r="AL534" s="206"/>
      <c r="AM534" s="206"/>
      <c r="AN534" s="206"/>
      <c r="AO534" s="206"/>
      <c r="AP534" s="206"/>
      <c r="AQ534" s="206"/>
      <c r="AR534" s="206"/>
      <c r="AS534" s="206"/>
      <c r="AT534" s="206"/>
      <c r="AU534" s="206"/>
      <c r="AV534" s="206"/>
      <c r="AW534" s="206"/>
      <c r="AX534" s="206"/>
      <c r="AY534" s="206"/>
      <c r="AZ534" s="206"/>
      <c r="BA534" s="206"/>
      <c r="BB534" s="206"/>
      <c r="BC534" s="206"/>
      <c r="BD534" s="206"/>
      <c r="BE534" s="206"/>
      <c r="BF534" s="206"/>
      <c r="BG534" s="206"/>
      <c r="BH534" s="206"/>
      <c r="BI534" s="206"/>
      <c r="BJ534" s="206"/>
      <c r="BK534" s="206"/>
      <c r="BL534" s="206"/>
      <c r="BM534" s="206"/>
      <c r="BN534" s="206"/>
      <c r="BO534" s="206"/>
      <c r="BP534" s="206"/>
      <c r="BQ534" s="206"/>
      <c r="BR534" s="206"/>
      <c r="BS534" s="206"/>
      <c r="BT534" s="206"/>
      <c r="BU534" s="206"/>
      <c r="BV534" s="206"/>
      <c r="BW534" s="206"/>
      <c r="BX534" s="206"/>
      <c r="BY534" s="206"/>
      <c r="BZ534" s="206"/>
      <c r="CA534" s="206"/>
      <c r="CB534" s="206"/>
      <c r="CC534" s="206"/>
      <c r="CD534" s="206"/>
      <c r="CE534" s="206"/>
      <c r="CF534" s="206"/>
      <c r="CG534" s="206"/>
      <c r="CH534" s="206"/>
      <c r="CI534" s="206"/>
      <c r="CJ534" s="206"/>
      <c r="CK534" s="206"/>
      <c r="CL534" s="206"/>
      <c r="CM534" s="206"/>
      <c r="CN534" s="206"/>
      <c r="CO534" s="206"/>
      <c r="CP534" s="206"/>
      <c r="CQ534" s="206"/>
      <c r="CR534" s="206"/>
      <c r="CS534" s="206"/>
      <c r="CT534" s="206"/>
      <c r="CU534" s="206"/>
      <c r="CV534" s="206"/>
      <c r="CW534" s="206"/>
      <c r="CX534" s="206"/>
      <c r="CY534" s="206"/>
      <c r="CZ534" s="206"/>
      <c r="DA534" s="206"/>
      <c r="DB534" s="206"/>
      <c r="DC534" s="206"/>
      <c r="DD534" s="206"/>
      <c r="DE534" s="206"/>
      <c r="DF534" s="206"/>
      <c r="DG534" s="206"/>
      <c r="DH534" s="206"/>
      <c r="DI534" s="206"/>
      <c r="DJ534" s="206"/>
      <c r="DK534" s="206"/>
      <c r="DL534" s="206"/>
      <c r="DM534" s="206"/>
      <c r="DN534" s="206"/>
      <c r="DO534" s="206"/>
      <c r="DP534" s="206"/>
      <c r="DQ534" s="206"/>
      <c r="DR534" s="206"/>
      <c r="DS534" s="206"/>
      <c r="DT534" s="206"/>
      <c r="DU534" s="206"/>
      <c r="DV534" s="206"/>
      <c r="DW534" s="206"/>
      <c r="DX534" s="206"/>
      <c r="DY534" s="206"/>
      <c r="DZ534" s="206"/>
      <c r="EA534" s="206"/>
      <c r="EB534" s="206"/>
      <c r="EC534" s="206"/>
      <c r="ED534" s="206"/>
      <c r="EE534" s="206"/>
      <c r="EF534" s="206"/>
      <c r="EG534" s="206"/>
      <c r="EH534" s="206"/>
      <c r="EI534" s="206"/>
      <c r="EJ534" s="206"/>
      <c r="EK534" s="206"/>
      <c r="EL534" s="206"/>
      <c r="EM534" s="206"/>
      <c r="EN534" s="206"/>
      <c r="EO534" s="206"/>
      <c r="EP534" s="206"/>
      <c r="EQ534" s="206"/>
      <c r="ER534" s="206"/>
      <c r="ES534" s="206"/>
      <c r="ET534" s="206"/>
      <c r="EU534" s="206"/>
      <c r="EV534" s="206"/>
      <c r="EW534" s="206"/>
      <c r="EX534" s="206"/>
      <c r="EY534" s="206"/>
      <c r="EZ534" s="206"/>
      <c r="FA534" s="206"/>
      <c r="FB534" s="206"/>
      <c r="FC534" s="206"/>
      <c r="FD534" s="206"/>
      <c r="FE534" s="206"/>
      <c r="FF534" s="206"/>
      <c r="FG534" s="206"/>
      <c r="FH534" s="206"/>
      <c r="FI534" s="206"/>
      <c r="FJ534" s="206"/>
      <c r="FK534" s="206"/>
      <c r="FL534" s="206"/>
      <c r="FM534" s="206"/>
      <c r="FN534" s="206"/>
      <c r="FO534" s="206"/>
      <c r="FP534" s="206"/>
      <c r="FQ534" s="206"/>
      <c r="FR534" s="206"/>
      <c r="FS534" s="206"/>
      <c r="FT534" s="206"/>
      <c r="FU534" s="206"/>
      <c r="FV534" s="206"/>
      <c r="FW534" s="206"/>
      <c r="FX534" s="206"/>
      <c r="FY534" s="206"/>
      <c r="FZ534" s="206"/>
      <c r="GA534" s="206"/>
      <c r="GB534" s="206"/>
      <c r="GC534" s="206"/>
      <c r="GD534" s="206"/>
      <c r="GE534" s="206"/>
      <c r="GF534" s="206"/>
      <c r="GG534" s="206"/>
      <c r="GH534" s="206"/>
      <c r="GI534" s="206"/>
      <c r="GJ534" s="206"/>
      <c r="GK534" s="206"/>
      <c r="GL534" s="206"/>
      <c r="GM534" s="206"/>
      <c r="GN534" s="206"/>
      <c r="GO534" s="206"/>
      <c r="GP534" s="206"/>
      <c r="GQ534" s="206"/>
      <c r="GR534" s="206"/>
      <c r="GS534" s="206"/>
      <c r="GT534" s="206"/>
      <c r="GU534" s="206"/>
      <c r="GV534" s="206"/>
      <c r="GW534" s="206"/>
      <c r="GX534" s="206"/>
      <c r="GY534" s="206"/>
      <c r="GZ534" s="206"/>
      <c r="HA534" s="206"/>
      <c r="HB534" s="206"/>
      <c r="HC534" s="206"/>
      <c r="HD534" s="206"/>
      <c r="HE534" s="206"/>
      <c r="HF534" s="206"/>
      <c r="HG534" s="206"/>
      <c r="HH534" s="206"/>
      <c r="HI534" s="206"/>
      <c r="HJ534" s="206"/>
      <c r="HK534" s="206"/>
      <c r="HL534" s="206"/>
      <c r="HM534" s="206"/>
      <c r="HN534" s="206"/>
      <c r="HO534" s="206"/>
      <c r="HP534" s="206"/>
      <c r="HQ534" s="206"/>
      <c r="HR534" s="206"/>
      <c r="HS534" s="206"/>
      <c r="HT534" s="206"/>
      <c r="HU534" s="206"/>
      <c r="HV534" s="206"/>
      <c r="HW534" s="206"/>
      <c r="HX534" s="206"/>
      <c r="HY534" s="206"/>
      <c r="HZ534" s="206"/>
      <c r="IA534" s="206"/>
      <c r="IB534" s="206"/>
      <c r="IC534" s="206"/>
      <c r="ID534" s="206"/>
      <c r="IE534" s="206"/>
      <c r="IF534" s="206"/>
      <c r="IG534" s="206"/>
      <c r="IH534" s="206"/>
      <c r="II534" s="206"/>
      <c r="IJ534" s="206"/>
      <c r="IK534" s="206"/>
      <c r="IL534" s="206"/>
      <c r="IM534" s="206"/>
      <c r="IN534" s="206"/>
      <c r="IO534" s="206"/>
      <c r="IP534" s="206"/>
      <c r="IQ534" s="206"/>
      <c r="IR534" s="206"/>
      <c r="IS534" s="206"/>
      <c r="IT534" s="206"/>
      <c r="IU534" s="206"/>
    </row>
    <row r="535" spans="1:255" s="28" customFormat="1" ht="15" thickBot="1">
      <c r="A535" s="128" t="s">
        <v>9</v>
      </c>
      <c r="B535" s="129"/>
      <c r="C535" s="129"/>
      <c r="D535" s="130" t="s">
        <v>371</v>
      </c>
      <c r="E535" s="130"/>
      <c r="F535" s="131"/>
      <c r="G535" s="132"/>
      <c r="H535" s="4"/>
      <c r="I535" s="134">
        <f>SUM(I509:I533)</f>
        <v>0</v>
      </c>
      <c r="J535" s="147"/>
      <c r="K535" s="134">
        <f>SUM(K509:K533)</f>
        <v>0</v>
      </c>
      <c r="L535" s="134">
        <f t="shared" ref="L535:Q535" si="274">SUM(L509:L533)</f>
        <v>0</v>
      </c>
      <c r="M535" s="134">
        <f t="shared" si="274"/>
        <v>0</v>
      </c>
      <c r="N535" s="134">
        <f t="shared" si="274"/>
        <v>0</v>
      </c>
      <c r="O535" s="134">
        <f t="shared" si="274"/>
        <v>0</v>
      </c>
      <c r="P535" s="134">
        <f t="shared" si="274"/>
        <v>0</v>
      </c>
      <c r="Q535" s="134">
        <f t="shared" si="274"/>
        <v>0</v>
      </c>
    </row>
    <row r="536" spans="1:255" s="28" customFormat="1" ht="15" thickTop="1">
      <c r="A536" s="222"/>
      <c r="B536" s="330"/>
      <c r="C536" s="308"/>
      <c r="D536" s="307"/>
      <c r="E536" s="308"/>
      <c r="F536" s="310"/>
      <c r="G536" s="238"/>
      <c r="H536" s="250"/>
      <c r="I536" s="199"/>
      <c r="J536" s="321"/>
      <c r="K536" s="309"/>
      <c r="L536" s="309"/>
      <c r="M536" s="309"/>
      <c r="N536" s="309"/>
      <c r="O536" s="309"/>
      <c r="P536" s="309"/>
      <c r="Q536" s="309"/>
      <c r="R536" s="308"/>
      <c r="S536" s="308"/>
      <c r="T536" s="308"/>
      <c r="U536" s="308"/>
      <c r="V536" s="308"/>
      <c r="W536" s="308"/>
      <c r="X536" s="308"/>
      <c r="Y536" s="308"/>
      <c r="Z536" s="308"/>
      <c r="AA536" s="308"/>
      <c r="AB536" s="308"/>
      <c r="AC536" s="308"/>
      <c r="AD536" s="308"/>
      <c r="AE536" s="308"/>
      <c r="AF536" s="308"/>
      <c r="AG536" s="308"/>
      <c r="AH536" s="308"/>
      <c r="AI536" s="308"/>
      <c r="AJ536" s="308"/>
      <c r="AK536" s="308"/>
      <c r="AL536" s="308"/>
      <c r="AM536" s="308"/>
      <c r="AN536" s="308"/>
      <c r="AO536" s="308"/>
      <c r="AP536" s="308"/>
      <c r="AQ536" s="308"/>
      <c r="AR536" s="308"/>
      <c r="AS536" s="308"/>
      <c r="AT536" s="308"/>
      <c r="AU536" s="308"/>
      <c r="AV536" s="308"/>
      <c r="AW536" s="308"/>
      <c r="AX536" s="308"/>
      <c r="AY536" s="308"/>
      <c r="AZ536" s="308"/>
      <c r="BA536" s="308"/>
      <c r="BB536" s="308"/>
      <c r="BC536" s="308"/>
      <c r="BD536" s="308"/>
      <c r="BE536" s="308"/>
      <c r="BF536" s="308"/>
      <c r="BG536" s="308"/>
      <c r="BH536" s="308"/>
      <c r="BI536" s="308"/>
      <c r="BJ536" s="308"/>
      <c r="BK536" s="308"/>
      <c r="BL536" s="308"/>
      <c r="BM536" s="308"/>
      <c r="BN536" s="308"/>
      <c r="BO536" s="308"/>
      <c r="BP536" s="308"/>
      <c r="BQ536" s="308"/>
      <c r="BR536" s="308"/>
      <c r="BS536" s="308"/>
      <c r="BT536" s="308"/>
      <c r="BU536" s="308"/>
      <c r="BV536" s="308"/>
      <c r="BW536" s="308"/>
      <c r="BX536" s="308"/>
      <c r="BY536" s="308"/>
      <c r="BZ536" s="308"/>
      <c r="CA536" s="308"/>
      <c r="CB536" s="308"/>
      <c r="CC536" s="308"/>
      <c r="CD536" s="308"/>
      <c r="CE536" s="308"/>
      <c r="CF536" s="308"/>
      <c r="CG536" s="308"/>
      <c r="CH536" s="308"/>
      <c r="CI536" s="308"/>
      <c r="CJ536" s="308"/>
      <c r="CK536" s="308"/>
      <c r="CL536" s="308"/>
      <c r="CM536" s="308"/>
      <c r="CN536" s="308"/>
      <c r="CO536" s="308"/>
      <c r="CP536" s="308"/>
      <c r="CQ536" s="308"/>
      <c r="CR536" s="308"/>
      <c r="CS536" s="308"/>
      <c r="CT536" s="308"/>
      <c r="CU536" s="308"/>
      <c r="CV536" s="308"/>
      <c r="CW536" s="308"/>
      <c r="CX536" s="308"/>
      <c r="CY536" s="308"/>
      <c r="CZ536" s="308"/>
      <c r="DA536" s="308"/>
      <c r="DB536" s="308"/>
      <c r="DC536" s="308"/>
      <c r="DD536" s="308"/>
      <c r="DE536" s="308"/>
      <c r="DF536" s="308"/>
      <c r="DG536" s="308"/>
      <c r="DH536" s="308"/>
      <c r="DI536" s="308"/>
      <c r="DJ536" s="308"/>
      <c r="DK536" s="308"/>
      <c r="DL536" s="308"/>
      <c r="DM536" s="308"/>
      <c r="DN536" s="308"/>
      <c r="DO536" s="308"/>
      <c r="DP536" s="308"/>
      <c r="DQ536" s="308"/>
      <c r="DR536" s="308"/>
      <c r="DS536" s="308"/>
      <c r="DT536" s="308"/>
      <c r="DU536" s="308"/>
      <c r="DV536" s="308"/>
      <c r="DW536" s="308"/>
      <c r="DX536" s="308"/>
      <c r="DY536" s="308"/>
      <c r="DZ536" s="308"/>
      <c r="EA536" s="308"/>
      <c r="EB536" s="308"/>
      <c r="EC536" s="308"/>
      <c r="ED536" s="308"/>
      <c r="EE536" s="308"/>
      <c r="EF536" s="308"/>
      <c r="EG536" s="308"/>
      <c r="EH536" s="308"/>
      <c r="EI536" s="308"/>
      <c r="EJ536" s="308"/>
      <c r="EK536" s="308"/>
      <c r="EL536" s="308"/>
      <c r="EM536" s="308"/>
      <c r="EN536" s="308"/>
      <c r="EO536" s="308"/>
      <c r="EP536" s="308"/>
      <c r="EQ536" s="308"/>
      <c r="ER536" s="308"/>
      <c r="ES536" s="308"/>
      <c r="ET536" s="308"/>
      <c r="EU536" s="308"/>
      <c r="EV536" s="308"/>
      <c r="EW536" s="308"/>
      <c r="EX536" s="308"/>
      <c r="EY536" s="308"/>
      <c r="EZ536" s="308"/>
      <c r="FA536" s="308"/>
      <c r="FB536" s="308"/>
      <c r="FC536" s="308"/>
      <c r="FD536" s="308"/>
      <c r="FE536" s="308"/>
      <c r="FF536" s="308"/>
      <c r="FG536" s="308"/>
      <c r="FH536" s="308"/>
      <c r="FI536" s="308"/>
      <c r="FJ536" s="308"/>
      <c r="FK536" s="308"/>
      <c r="FL536" s="308"/>
      <c r="FM536" s="308"/>
      <c r="FN536" s="308"/>
      <c r="FO536" s="308"/>
      <c r="FP536" s="308"/>
      <c r="FQ536" s="308"/>
      <c r="FR536" s="308"/>
      <c r="FS536" s="308"/>
      <c r="FT536" s="308"/>
      <c r="FU536" s="308"/>
      <c r="FV536" s="308"/>
      <c r="FW536" s="308"/>
      <c r="FX536" s="308"/>
      <c r="FY536" s="308"/>
      <c r="FZ536" s="308"/>
      <c r="GA536" s="308"/>
      <c r="GB536" s="308"/>
      <c r="GC536" s="308"/>
      <c r="GD536" s="308"/>
      <c r="GE536" s="308"/>
      <c r="GF536" s="308"/>
      <c r="GG536" s="308"/>
      <c r="GH536" s="308"/>
      <c r="GI536" s="308"/>
      <c r="GJ536" s="308"/>
      <c r="GK536" s="308"/>
      <c r="GL536" s="308"/>
      <c r="GM536" s="308"/>
      <c r="GN536" s="308"/>
      <c r="GO536" s="308"/>
      <c r="GP536" s="308"/>
      <c r="GQ536" s="308"/>
      <c r="GR536" s="308"/>
      <c r="GS536" s="308"/>
      <c r="GT536" s="308"/>
      <c r="GU536" s="308"/>
      <c r="GV536" s="308"/>
      <c r="GW536" s="308"/>
      <c r="GX536" s="308"/>
      <c r="GY536" s="308"/>
      <c r="GZ536" s="308"/>
      <c r="HA536" s="308"/>
      <c r="HB536" s="308"/>
      <c r="HC536" s="308"/>
      <c r="HD536" s="308"/>
      <c r="HE536" s="308"/>
      <c r="HF536" s="308"/>
      <c r="HG536" s="308"/>
      <c r="HH536" s="308"/>
      <c r="HI536" s="308"/>
      <c r="HJ536" s="308"/>
      <c r="HK536" s="308"/>
      <c r="HL536" s="308"/>
      <c r="HM536" s="308"/>
      <c r="HN536" s="308"/>
      <c r="HO536" s="308"/>
      <c r="HP536" s="308"/>
      <c r="HQ536" s="308"/>
      <c r="HR536" s="308"/>
      <c r="HS536" s="308"/>
      <c r="HT536" s="308"/>
      <c r="HU536" s="308"/>
      <c r="HV536" s="308"/>
      <c r="HW536" s="308"/>
      <c r="HX536" s="308"/>
      <c r="HY536" s="308"/>
      <c r="HZ536" s="308"/>
      <c r="IA536" s="308"/>
      <c r="IB536" s="308"/>
      <c r="IC536" s="308"/>
      <c r="ID536" s="308"/>
      <c r="IE536" s="308"/>
      <c r="IF536" s="308"/>
      <c r="IG536" s="308"/>
      <c r="IH536" s="308"/>
      <c r="II536" s="308"/>
      <c r="IJ536" s="308"/>
      <c r="IK536" s="308"/>
      <c r="IL536" s="308"/>
      <c r="IM536" s="308"/>
      <c r="IN536" s="308"/>
      <c r="IO536" s="308"/>
      <c r="IP536" s="308"/>
      <c r="IQ536" s="308"/>
      <c r="IR536" s="308"/>
      <c r="IS536" s="308"/>
      <c r="IT536" s="308"/>
      <c r="IU536" s="308"/>
    </row>
    <row r="537" spans="1:255" s="28" customFormat="1">
      <c r="A537" s="21"/>
      <c r="B537" s="22"/>
      <c r="C537" s="22"/>
      <c r="D537" s="23"/>
      <c r="E537" s="23"/>
      <c r="F537" s="24"/>
      <c r="G537" s="25"/>
      <c r="H537" s="1"/>
      <c r="I537" s="27"/>
      <c r="J537" s="147"/>
      <c r="K537" s="27"/>
      <c r="L537" s="27"/>
      <c r="M537" s="27"/>
      <c r="N537" s="27"/>
      <c r="O537" s="27"/>
      <c r="P537" s="27"/>
      <c r="Q537" s="27"/>
    </row>
    <row r="538" spans="1:255" s="28" customFormat="1">
      <c r="A538" s="135" t="s">
        <v>9</v>
      </c>
      <c r="B538" s="136"/>
      <c r="C538" s="136"/>
      <c r="D538" s="31" t="s">
        <v>144</v>
      </c>
      <c r="E538" s="31"/>
      <c r="F538" s="32"/>
      <c r="G538" s="33"/>
      <c r="H538" s="335"/>
      <c r="I538" s="137"/>
      <c r="J538" s="147"/>
      <c r="K538" s="27"/>
      <c r="L538" s="27"/>
      <c r="M538" s="27"/>
      <c r="N538" s="27"/>
      <c r="O538" s="27"/>
      <c r="P538" s="27"/>
      <c r="Q538" s="27"/>
    </row>
    <row r="539" spans="1:255" s="28" customFormat="1">
      <c r="A539" s="21"/>
      <c r="B539" s="109"/>
      <c r="C539" s="109"/>
      <c r="D539" s="23"/>
      <c r="E539" s="23"/>
      <c r="F539" s="24"/>
      <c r="G539" s="25"/>
      <c r="H539" s="1"/>
      <c r="I539" s="27"/>
      <c r="J539" s="147"/>
      <c r="K539" s="27"/>
      <c r="L539" s="27"/>
      <c r="M539" s="27"/>
      <c r="N539" s="27"/>
      <c r="O539" s="27"/>
      <c r="P539" s="27"/>
      <c r="Q539" s="27"/>
    </row>
    <row r="540" spans="1:255" s="28" customFormat="1">
      <c r="A540" s="21"/>
      <c r="B540" s="109"/>
      <c r="C540" s="109"/>
      <c r="D540" s="23" t="s">
        <v>145</v>
      </c>
      <c r="E540" s="23"/>
      <c r="F540" s="24"/>
      <c r="G540" s="25"/>
      <c r="H540" s="1"/>
      <c r="I540" s="27"/>
      <c r="J540" s="147"/>
      <c r="K540" s="27"/>
      <c r="L540" s="27"/>
      <c r="M540" s="27"/>
      <c r="N540" s="27"/>
      <c r="O540" s="27"/>
      <c r="P540" s="27"/>
      <c r="Q540" s="27"/>
    </row>
    <row r="541" spans="1:255" s="28" customFormat="1">
      <c r="A541" s="21"/>
      <c r="B541" s="109"/>
      <c r="C541" s="109"/>
      <c r="D541" s="23" t="s">
        <v>37</v>
      </c>
      <c r="E541" s="23"/>
      <c r="F541" s="24"/>
      <c r="G541" s="25"/>
      <c r="H541" s="1"/>
      <c r="I541" s="27"/>
      <c r="J541" s="147"/>
      <c r="K541" s="27"/>
      <c r="L541" s="27"/>
      <c r="M541" s="27"/>
      <c r="N541" s="27"/>
      <c r="O541" s="27"/>
      <c r="P541" s="27"/>
      <c r="Q541" s="27"/>
    </row>
    <row r="542" spans="1:255" s="28" customFormat="1">
      <c r="A542" s="21"/>
      <c r="B542" s="109"/>
      <c r="C542" s="109"/>
      <c r="D542" s="350" t="s">
        <v>146</v>
      </c>
      <c r="E542" s="350"/>
      <c r="F542" s="350"/>
      <c r="G542" s="350"/>
      <c r="H542" s="350"/>
      <c r="I542" s="350"/>
      <c r="J542" s="147"/>
      <c r="K542" s="27"/>
      <c r="L542" s="27"/>
      <c r="M542" s="27"/>
      <c r="N542" s="27"/>
      <c r="O542" s="27"/>
      <c r="P542" s="27"/>
      <c r="Q542" s="27"/>
    </row>
    <row r="543" spans="1:255" s="28" customFormat="1">
      <c r="A543" s="21"/>
      <c r="B543" s="109"/>
      <c r="C543" s="109"/>
      <c r="D543" s="350" t="s">
        <v>147</v>
      </c>
      <c r="E543" s="350"/>
      <c r="F543" s="350"/>
      <c r="G543" s="350"/>
      <c r="H543" s="350"/>
      <c r="I543" s="27"/>
      <c r="J543" s="147"/>
      <c r="K543" s="27"/>
      <c r="L543" s="27"/>
      <c r="M543" s="27"/>
      <c r="N543" s="27"/>
      <c r="O543" s="27"/>
      <c r="P543" s="27"/>
      <c r="Q543" s="27"/>
    </row>
    <row r="544" spans="1:255" s="28" customFormat="1">
      <c r="A544" s="21"/>
      <c r="B544" s="109"/>
      <c r="C544" s="109"/>
      <c r="D544" s="350" t="s">
        <v>148</v>
      </c>
      <c r="E544" s="350"/>
      <c r="F544" s="350"/>
      <c r="G544" s="350"/>
      <c r="H544" s="350"/>
      <c r="I544" s="27"/>
      <c r="J544" s="147"/>
      <c r="K544" s="27"/>
      <c r="L544" s="27"/>
      <c r="M544" s="27"/>
      <c r="N544" s="27"/>
      <c r="O544" s="27"/>
      <c r="P544" s="27"/>
      <c r="Q544" s="27"/>
    </row>
    <row r="545" spans="1:17" s="28" customFormat="1">
      <c r="A545" s="21"/>
      <c r="B545" s="109"/>
      <c r="C545" s="109"/>
      <c r="D545" s="350" t="s">
        <v>149</v>
      </c>
      <c r="E545" s="350"/>
      <c r="F545" s="350"/>
      <c r="G545" s="350"/>
      <c r="H545" s="350"/>
      <c r="I545" s="27"/>
      <c r="J545" s="147"/>
      <c r="K545" s="27"/>
      <c r="L545" s="27"/>
      <c r="M545" s="27"/>
      <c r="N545" s="27"/>
      <c r="O545" s="27"/>
      <c r="P545" s="27"/>
      <c r="Q545" s="27"/>
    </row>
    <row r="546" spans="1:17" s="28" customFormat="1">
      <c r="A546" s="21"/>
      <c r="B546" s="109"/>
      <c r="C546" s="109"/>
      <c r="D546" s="350" t="s">
        <v>150</v>
      </c>
      <c r="E546" s="350"/>
      <c r="F546" s="350"/>
      <c r="G546" s="350"/>
      <c r="H546" s="350"/>
      <c r="I546" s="27"/>
      <c r="J546" s="147"/>
      <c r="K546" s="27"/>
      <c r="L546" s="27"/>
      <c r="M546" s="27"/>
      <c r="N546" s="27"/>
      <c r="O546" s="27"/>
      <c r="P546" s="27"/>
      <c r="Q546" s="27"/>
    </row>
    <row r="547" spans="1:17" s="28" customFormat="1">
      <c r="A547" s="21"/>
      <c r="B547" s="109"/>
      <c r="C547" s="109"/>
      <c r="D547" s="350" t="s">
        <v>151</v>
      </c>
      <c r="E547" s="350"/>
      <c r="F547" s="350"/>
      <c r="G547" s="350"/>
      <c r="H547" s="350"/>
      <c r="I547" s="27"/>
      <c r="J547" s="147"/>
      <c r="K547" s="27"/>
      <c r="L547" s="27"/>
      <c r="M547" s="27"/>
      <c r="N547" s="27"/>
      <c r="O547" s="27"/>
      <c r="P547" s="27"/>
      <c r="Q547" s="27"/>
    </row>
    <row r="548" spans="1:17" s="28" customFormat="1">
      <c r="A548" s="21"/>
      <c r="B548" s="109"/>
      <c r="C548" s="109"/>
      <c r="D548" s="350" t="s">
        <v>152</v>
      </c>
      <c r="E548" s="350"/>
      <c r="F548" s="350"/>
      <c r="G548" s="350"/>
      <c r="H548" s="350"/>
      <c r="I548" s="27"/>
      <c r="J548" s="147"/>
      <c r="K548" s="27"/>
      <c r="L548" s="27"/>
      <c r="M548" s="27"/>
      <c r="N548" s="27"/>
      <c r="O548" s="27"/>
      <c r="P548" s="27"/>
      <c r="Q548" s="27"/>
    </row>
    <row r="549" spans="1:17" s="28" customFormat="1">
      <c r="A549" s="21"/>
      <c r="B549" s="109"/>
      <c r="C549" s="109"/>
      <c r="D549" s="350" t="s">
        <v>153</v>
      </c>
      <c r="E549" s="350"/>
      <c r="F549" s="350"/>
      <c r="G549" s="350"/>
      <c r="H549" s="350"/>
      <c r="I549" s="27"/>
      <c r="J549" s="147"/>
      <c r="K549" s="27"/>
      <c r="L549" s="27"/>
      <c r="M549" s="27"/>
      <c r="N549" s="27"/>
      <c r="O549" s="27"/>
      <c r="P549" s="27"/>
      <c r="Q549" s="27"/>
    </row>
    <row r="550" spans="1:17" s="28" customFormat="1" ht="28.5">
      <c r="A550" s="21"/>
      <c r="B550" s="109"/>
      <c r="C550" s="109"/>
      <c r="D550" s="212" t="s">
        <v>154</v>
      </c>
      <c r="E550" s="212"/>
      <c r="F550" s="146"/>
      <c r="G550" s="147"/>
      <c r="H550" s="146"/>
      <c r="I550" s="27"/>
      <c r="J550" s="147"/>
      <c r="K550" s="27"/>
      <c r="L550" s="27"/>
      <c r="M550" s="27"/>
      <c r="N550" s="27"/>
      <c r="O550" s="27"/>
      <c r="P550" s="27"/>
      <c r="Q550" s="27"/>
    </row>
    <row r="551" spans="1:17" s="28" customFormat="1">
      <c r="A551" s="21"/>
      <c r="B551" s="109"/>
      <c r="C551" s="109"/>
      <c r="D551" s="212" t="s">
        <v>155</v>
      </c>
      <c r="E551" s="212"/>
      <c r="F551" s="146"/>
      <c r="G551" s="147"/>
      <c r="H551" s="146"/>
      <c r="I551" s="27"/>
      <c r="J551" s="147"/>
      <c r="K551" s="27"/>
      <c r="L551" s="27"/>
      <c r="M551" s="27"/>
      <c r="N551" s="27"/>
      <c r="O551" s="27"/>
      <c r="P551" s="27"/>
      <c r="Q551" s="27"/>
    </row>
    <row r="552" spans="1:17" s="28" customFormat="1">
      <c r="A552" s="21"/>
      <c r="B552" s="109"/>
      <c r="C552" s="109"/>
      <c r="D552" s="350" t="s">
        <v>156</v>
      </c>
      <c r="E552" s="350"/>
      <c r="F552" s="350"/>
      <c r="G552" s="350"/>
      <c r="H552" s="350"/>
      <c r="I552" s="27"/>
      <c r="J552" s="147"/>
      <c r="K552" s="27"/>
      <c r="L552" s="27"/>
      <c r="M552" s="27"/>
      <c r="N552" s="27"/>
      <c r="O552" s="27"/>
      <c r="P552" s="27"/>
      <c r="Q552" s="27"/>
    </row>
    <row r="553" spans="1:17" s="28" customFormat="1">
      <c r="A553" s="21"/>
      <c r="B553" s="109"/>
      <c r="C553" s="109"/>
      <c r="D553" s="350" t="s">
        <v>157</v>
      </c>
      <c r="E553" s="350"/>
      <c r="F553" s="350"/>
      <c r="G553" s="350"/>
      <c r="H553" s="350"/>
      <c r="I553" s="27"/>
      <c r="J553" s="147"/>
      <c r="K553" s="27"/>
      <c r="L553" s="27"/>
      <c r="M553" s="27"/>
      <c r="N553" s="27"/>
      <c r="O553" s="27"/>
      <c r="P553" s="27"/>
      <c r="Q553" s="27"/>
    </row>
    <row r="554" spans="1:17" s="28" customFormat="1">
      <c r="A554" s="21"/>
      <c r="B554" s="109"/>
      <c r="C554" s="109"/>
      <c r="D554" s="350" t="s">
        <v>158</v>
      </c>
      <c r="E554" s="350"/>
      <c r="F554" s="350"/>
      <c r="G554" s="350"/>
      <c r="H554" s="350"/>
      <c r="I554" s="27"/>
      <c r="J554" s="147"/>
      <c r="K554" s="27"/>
      <c r="L554" s="27"/>
      <c r="M554" s="27"/>
      <c r="N554" s="27"/>
      <c r="O554" s="27"/>
      <c r="P554" s="27"/>
      <c r="Q554" s="27"/>
    </row>
    <row r="555" spans="1:17" s="28" customFormat="1">
      <c r="A555" s="21"/>
      <c r="B555" s="109"/>
      <c r="C555" s="109"/>
      <c r="D555" s="350" t="s">
        <v>159</v>
      </c>
      <c r="E555" s="350"/>
      <c r="F555" s="350"/>
      <c r="G555" s="350"/>
      <c r="H555" s="350"/>
      <c r="I555" s="27"/>
      <c r="J555" s="147"/>
      <c r="K555" s="27"/>
      <c r="L555" s="27"/>
      <c r="M555" s="27"/>
      <c r="N555" s="27"/>
      <c r="O555" s="27"/>
      <c r="P555" s="27"/>
      <c r="Q555" s="27"/>
    </row>
    <row r="556" spans="1:17" s="28" customFormat="1">
      <c r="A556" s="21"/>
      <c r="B556" s="109"/>
      <c r="C556" s="109"/>
      <c r="D556" s="350" t="s">
        <v>160</v>
      </c>
      <c r="E556" s="350"/>
      <c r="F556" s="350"/>
      <c r="G556" s="350"/>
      <c r="H556" s="350"/>
      <c r="I556" s="27"/>
      <c r="J556" s="147"/>
      <c r="K556" s="27"/>
      <c r="L556" s="27"/>
      <c r="M556" s="27"/>
      <c r="N556" s="27"/>
      <c r="O556" s="27"/>
      <c r="P556" s="27"/>
      <c r="Q556" s="27"/>
    </row>
    <row r="557" spans="1:17" s="28" customFormat="1" ht="28.5">
      <c r="A557" s="21"/>
      <c r="B557" s="109"/>
      <c r="C557" s="109"/>
      <c r="D557" s="212" t="s">
        <v>43</v>
      </c>
      <c r="E557" s="212"/>
      <c r="F557" s="146"/>
      <c r="G557" s="147"/>
      <c r="H557" s="146"/>
      <c r="I557" s="27"/>
      <c r="J557" s="147"/>
      <c r="K557" s="27"/>
      <c r="L557" s="27"/>
      <c r="M557" s="27"/>
      <c r="N557" s="27"/>
      <c r="O557" s="27"/>
      <c r="P557" s="27"/>
      <c r="Q557" s="27"/>
    </row>
    <row r="558" spans="1:17" s="28" customFormat="1">
      <c r="A558" s="21"/>
      <c r="B558" s="109"/>
      <c r="C558" s="109"/>
      <c r="D558" s="212" t="s">
        <v>161</v>
      </c>
      <c r="E558" s="212"/>
      <c r="F558" s="146"/>
      <c r="G558" s="147"/>
      <c r="H558" s="146"/>
      <c r="I558" s="27"/>
      <c r="J558" s="147"/>
      <c r="K558" s="27"/>
      <c r="L558" s="27"/>
      <c r="M558" s="27"/>
      <c r="N558" s="27"/>
      <c r="O558" s="27"/>
      <c r="P558" s="27"/>
      <c r="Q558" s="27"/>
    </row>
    <row r="559" spans="1:17" s="28" customFormat="1">
      <c r="A559" s="21"/>
      <c r="B559" s="109"/>
      <c r="C559" s="109"/>
      <c r="D559" s="350" t="s">
        <v>162</v>
      </c>
      <c r="E559" s="350"/>
      <c r="F559" s="350"/>
      <c r="G559" s="350"/>
      <c r="H559" s="350"/>
      <c r="I559" s="27"/>
      <c r="J559" s="147"/>
      <c r="K559" s="27"/>
      <c r="L559" s="27"/>
      <c r="M559" s="27"/>
      <c r="N559" s="27"/>
      <c r="O559" s="27"/>
      <c r="P559" s="27"/>
      <c r="Q559" s="27"/>
    </row>
    <row r="560" spans="1:17" s="28" customFormat="1">
      <c r="A560" s="21"/>
      <c r="B560" s="109"/>
      <c r="C560" s="109"/>
      <c r="D560" s="350" t="s">
        <v>163</v>
      </c>
      <c r="E560" s="350"/>
      <c r="F560" s="350"/>
      <c r="G560" s="350"/>
      <c r="H560" s="350"/>
      <c r="I560" s="27"/>
      <c r="J560" s="147"/>
      <c r="K560" s="27"/>
      <c r="L560" s="27"/>
      <c r="M560" s="27"/>
      <c r="N560" s="27"/>
      <c r="O560" s="27"/>
      <c r="P560" s="27"/>
      <c r="Q560" s="27"/>
    </row>
    <row r="561" spans="1:17" s="28" customFormat="1">
      <c r="A561" s="21"/>
      <c r="B561" s="109"/>
      <c r="C561" s="109"/>
      <c r="D561" s="212" t="s">
        <v>164</v>
      </c>
      <c r="E561" s="212"/>
      <c r="F561" s="146"/>
      <c r="G561" s="147"/>
      <c r="H561" s="146"/>
      <c r="I561" s="27"/>
      <c r="J561" s="147"/>
      <c r="K561" s="27"/>
      <c r="L561" s="27"/>
      <c r="M561" s="27"/>
      <c r="N561" s="27"/>
      <c r="O561" s="27"/>
      <c r="P561" s="27"/>
      <c r="Q561" s="27"/>
    </row>
    <row r="562" spans="1:17" s="28" customFormat="1">
      <c r="A562" s="21"/>
      <c r="B562" s="109"/>
      <c r="C562" s="109"/>
      <c r="D562" s="212" t="s">
        <v>46</v>
      </c>
      <c r="E562" s="212"/>
      <c r="F562" s="146"/>
      <c r="G562" s="147"/>
      <c r="H562" s="146"/>
      <c r="I562" s="27"/>
      <c r="J562" s="147"/>
      <c r="K562" s="27"/>
      <c r="L562" s="27"/>
      <c r="M562" s="27"/>
      <c r="N562" s="27"/>
      <c r="O562" s="27"/>
      <c r="P562" s="27"/>
      <c r="Q562" s="27"/>
    </row>
    <row r="563" spans="1:17" s="28" customFormat="1">
      <c r="A563" s="21"/>
      <c r="B563" s="109"/>
      <c r="C563" s="109"/>
      <c r="D563" s="212" t="s">
        <v>165</v>
      </c>
      <c r="E563" s="212"/>
      <c r="F563" s="146"/>
      <c r="G563" s="147"/>
      <c r="H563" s="146"/>
      <c r="I563" s="27"/>
      <c r="J563" s="147"/>
      <c r="K563" s="27"/>
      <c r="L563" s="27"/>
      <c r="M563" s="27"/>
      <c r="N563" s="27"/>
      <c r="O563" s="27"/>
      <c r="P563" s="27"/>
      <c r="Q563" s="27"/>
    </row>
    <row r="564" spans="1:17" s="28" customFormat="1">
      <c r="A564" s="21"/>
      <c r="B564" s="109"/>
      <c r="C564" s="109"/>
      <c r="D564" s="212" t="s">
        <v>166</v>
      </c>
      <c r="E564" s="212"/>
      <c r="F564" s="146"/>
      <c r="G564" s="147"/>
      <c r="H564" s="146"/>
      <c r="I564" s="27"/>
      <c r="J564" s="147"/>
      <c r="K564" s="27"/>
      <c r="L564" s="27"/>
      <c r="M564" s="27"/>
      <c r="N564" s="27"/>
      <c r="O564" s="27"/>
      <c r="P564" s="27"/>
      <c r="Q564" s="27"/>
    </row>
    <row r="565" spans="1:17" s="28" customFormat="1">
      <c r="A565" s="21"/>
      <c r="B565" s="109"/>
      <c r="C565" s="109"/>
      <c r="D565" s="212" t="s">
        <v>47</v>
      </c>
      <c r="E565" s="212"/>
      <c r="F565" s="146"/>
      <c r="G565" s="147"/>
      <c r="H565" s="146"/>
      <c r="I565" s="27"/>
      <c r="J565" s="147"/>
      <c r="K565" s="27"/>
      <c r="L565" s="27"/>
      <c r="M565" s="27"/>
      <c r="N565" s="27"/>
      <c r="O565" s="27"/>
      <c r="P565" s="27"/>
      <c r="Q565" s="27"/>
    </row>
    <row r="566" spans="1:17" s="28" customFormat="1">
      <c r="A566" s="21"/>
      <c r="B566" s="109"/>
      <c r="C566" s="109"/>
      <c r="D566" s="212" t="s">
        <v>49</v>
      </c>
      <c r="E566" s="212"/>
      <c r="F566" s="146"/>
      <c r="G566" s="147"/>
      <c r="H566" s="146"/>
      <c r="I566" s="27"/>
      <c r="J566" s="147"/>
      <c r="K566" s="27"/>
      <c r="L566" s="27"/>
      <c r="M566" s="27"/>
      <c r="N566" s="27"/>
      <c r="O566" s="27"/>
      <c r="P566" s="27"/>
      <c r="Q566" s="27"/>
    </row>
    <row r="567" spans="1:17" s="28" customFormat="1">
      <c r="A567" s="21"/>
      <c r="B567" s="109"/>
      <c r="C567" s="109"/>
      <c r="D567" s="212" t="s">
        <v>167</v>
      </c>
      <c r="E567" s="212"/>
      <c r="F567" s="146"/>
      <c r="G567" s="147"/>
      <c r="H567" s="146"/>
      <c r="I567" s="27"/>
      <c r="J567" s="147"/>
      <c r="K567" s="27"/>
      <c r="L567" s="27"/>
      <c r="M567" s="27"/>
      <c r="N567" s="27"/>
      <c r="O567" s="27"/>
      <c r="P567" s="27"/>
      <c r="Q567" s="27"/>
    </row>
    <row r="568" spans="1:17" s="28" customFormat="1">
      <c r="A568" s="21"/>
      <c r="B568" s="109"/>
      <c r="C568" s="109"/>
      <c r="D568" s="212" t="s">
        <v>168</v>
      </c>
      <c r="E568" s="212"/>
      <c r="F568" s="146"/>
      <c r="G568" s="147"/>
      <c r="H568" s="146"/>
      <c r="I568" s="27"/>
      <c r="J568" s="147"/>
      <c r="K568" s="27"/>
      <c r="L568" s="27"/>
      <c r="M568" s="27"/>
      <c r="N568" s="27"/>
      <c r="O568" s="27"/>
      <c r="P568" s="27"/>
      <c r="Q568" s="27"/>
    </row>
    <row r="569" spans="1:17" s="28" customFormat="1">
      <c r="A569" s="21"/>
      <c r="B569" s="109"/>
      <c r="C569" s="109"/>
      <c r="D569" s="350" t="s">
        <v>50</v>
      </c>
      <c r="E569" s="350"/>
      <c r="F569" s="350"/>
      <c r="G569" s="350"/>
      <c r="H569" s="350"/>
      <c r="I569" s="27"/>
      <c r="J569" s="147"/>
      <c r="K569" s="27"/>
      <c r="L569" s="27"/>
      <c r="M569" s="27"/>
      <c r="N569" s="27"/>
      <c r="O569" s="27"/>
      <c r="P569" s="27"/>
      <c r="Q569" s="27"/>
    </row>
    <row r="570" spans="1:17" s="28" customFormat="1" ht="28.5">
      <c r="A570" s="21"/>
      <c r="B570" s="109"/>
      <c r="C570" s="109"/>
      <c r="D570" s="212" t="s">
        <v>51</v>
      </c>
      <c r="E570" s="212"/>
      <c r="F570" s="146"/>
      <c r="G570" s="147"/>
      <c r="H570" s="146"/>
      <c r="I570" s="27"/>
      <c r="J570" s="147"/>
      <c r="K570" s="27"/>
      <c r="L570" s="27"/>
      <c r="M570" s="27"/>
      <c r="N570" s="27"/>
      <c r="O570" s="27"/>
      <c r="P570" s="27"/>
      <c r="Q570" s="27"/>
    </row>
    <row r="571" spans="1:17" s="28" customFormat="1">
      <c r="A571" s="21"/>
      <c r="B571" s="109"/>
      <c r="C571" s="109"/>
      <c r="D571" s="212" t="s">
        <v>52</v>
      </c>
      <c r="E571" s="212"/>
      <c r="F571" s="146"/>
      <c r="G571" s="147"/>
      <c r="H571" s="146"/>
      <c r="I571" s="27"/>
      <c r="J571" s="147"/>
      <c r="K571" s="27"/>
      <c r="L571" s="27"/>
      <c r="M571" s="27"/>
      <c r="N571" s="27"/>
      <c r="O571" s="27"/>
      <c r="P571" s="27"/>
      <c r="Q571" s="27"/>
    </row>
    <row r="572" spans="1:17" s="28" customFormat="1" ht="28.5">
      <c r="A572" s="21"/>
      <c r="B572" s="109"/>
      <c r="C572" s="109"/>
      <c r="D572" s="212" t="s">
        <v>169</v>
      </c>
      <c r="E572" s="212"/>
      <c r="F572" s="146"/>
      <c r="G572" s="147"/>
      <c r="H572" s="146"/>
      <c r="I572" s="27"/>
      <c r="J572" s="147"/>
      <c r="K572" s="27"/>
      <c r="L572" s="27"/>
      <c r="M572" s="27"/>
      <c r="N572" s="27"/>
      <c r="O572" s="27"/>
      <c r="P572" s="27"/>
      <c r="Q572" s="27"/>
    </row>
    <row r="573" spans="1:17" s="28" customFormat="1">
      <c r="A573" s="21"/>
      <c r="B573" s="109"/>
      <c r="C573" s="109"/>
      <c r="D573" s="212" t="s">
        <v>170</v>
      </c>
      <c r="E573" s="212"/>
      <c r="F573" s="146"/>
      <c r="G573" s="147"/>
      <c r="H573" s="146"/>
      <c r="I573" s="27"/>
      <c r="J573" s="147"/>
      <c r="K573" s="27"/>
      <c r="L573" s="27"/>
      <c r="M573" s="27"/>
      <c r="N573" s="27"/>
      <c r="O573" s="27"/>
      <c r="P573" s="27"/>
      <c r="Q573" s="27"/>
    </row>
    <row r="574" spans="1:17" s="28" customFormat="1">
      <c r="A574" s="21"/>
      <c r="B574" s="109"/>
      <c r="C574" s="109"/>
      <c r="D574" s="350" t="s">
        <v>171</v>
      </c>
      <c r="E574" s="350"/>
      <c r="F574" s="350"/>
      <c r="G574" s="350"/>
      <c r="H574" s="350"/>
      <c r="I574" s="27"/>
      <c r="J574" s="147"/>
      <c r="K574" s="27"/>
      <c r="L574" s="27"/>
      <c r="M574" s="27"/>
      <c r="N574" s="27"/>
      <c r="O574" s="27"/>
      <c r="P574" s="27"/>
      <c r="Q574" s="27"/>
    </row>
    <row r="575" spans="1:17" s="28" customFormat="1">
      <c r="A575" s="21"/>
      <c r="B575" s="109"/>
      <c r="C575" s="109"/>
      <c r="D575" s="212" t="s">
        <v>172</v>
      </c>
      <c r="E575" s="212"/>
      <c r="F575" s="146"/>
      <c r="G575" s="147"/>
      <c r="H575" s="146"/>
      <c r="I575" s="27"/>
      <c r="J575" s="147"/>
      <c r="K575" s="27"/>
      <c r="L575" s="27"/>
      <c r="M575" s="27"/>
      <c r="N575" s="27"/>
      <c r="O575" s="27"/>
      <c r="P575" s="27"/>
      <c r="Q575" s="27"/>
    </row>
    <row r="576" spans="1:17" s="28" customFormat="1" ht="28.5">
      <c r="A576" s="21"/>
      <c r="B576" s="109"/>
      <c r="C576" s="109"/>
      <c r="D576" s="212" t="s">
        <v>173</v>
      </c>
      <c r="E576" s="212"/>
      <c r="F576" s="146"/>
      <c r="G576" s="147"/>
      <c r="H576" s="146"/>
      <c r="I576" s="27"/>
      <c r="J576" s="147"/>
      <c r="K576" s="27"/>
      <c r="L576" s="27"/>
      <c r="M576" s="27"/>
      <c r="N576" s="27"/>
      <c r="O576" s="27"/>
      <c r="P576" s="27"/>
      <c r="Q576" s="27"/>
    </row>
    <row r="577" spans="1:17" s="28" customFormat="1">
      <c r="A577" s="21"/>
      <c r="B577" s="109"/>
      <c r="C577" s="109"/>
      <c r="D577" s="212" t="s">
        <v>174</v>
      </c>
      <c r="E577" s="212"/>
      <c r="F577" s="146"/>
      <c r="G577" s="147"/>
      <c r="H577" s="146"/>
      <c r="I577" s="27"/>
      <c r="J577" s="147"/>
      <c r="K577" s="27"/>
      <c r="L577" s="27"/>
      <c r="M577" s="27"/>
      <c r="N577" s="27"/>
      <c r="O577" s="27"/>
      <c r="P577" s="27"/>
      <c r="Q577" s="27"/>
    </row>
    <row r="578" spans="1:17" s="28" customFormat="1">
      <c r="A578" s="21"/>
      <c r="B578" s="109"/>
      <c r="C578" s="109"/>
      <c r="D578" s="212" t="s">
        <v>175</v>
      </c>
      <c r="E578" s="212"/>
      <c r="F578" s="146"/>
      <c r="G578" s="147"/>
      <c r="H578" s="146"/>
      <c r="I578" s="27"/>
      <c r="J578" s="147"/>
      <c r="K578" s="27"/>
      <c r="L578" s="27"/>
      <c r="M578" s="27"/>
      <c r="N578" s="27"/>
      <c r="O578" s="27"/>
      <c r="P578" s="27"/>
      <c r="Q578" s="27"/>
    </row>
    <row r="579" spans="1:17" s="28" customFormat="1">
      <c r="A579" s="21"/>
      <c r="B579" s="109"/>
      <c r="C579" s="109"/>
      <c r="D579" s="350" t="s">
        <v>176</v>
      </c>
      <c r="E579" s="350"/>
      <c r="F579" s="350"/>
      <c r="G579" s="350"/>
      <c r="H579" s="350"/>
      <c r="I579" s="27"/>
      <c r="J579" s="147"/>
      <c r="K579" s="27"/>
      <c r="L579" s="27"/>
      <c r="M579" s="27"/>
      <c r="N579" s="27"/>
      <c r="O579" s="27"/>
      <c r="P579" s="27"/>
      <c r="Q579" s="27"/>
    </row>
    <row r="580" spans="1:17" s="28" customFormat="1">
      <c r="A580" s="21"/>
      <c r="B580" s="109"/>
      <c r="C580" s="109"/>
      <c r="D580" s="350" t="s">
        <v>177</v>
      </c>
      <c r="E580" s="350"/>
      <c r="F580" s="350"/>
      <c r="G580" s="350"/>
      <c r="H580" s="350"/>
      <c r="I580" s="27"/>
      <c r="J580" s="147"/>
      <c r="K580" s="27"/>
      <c r="L580" s="27"/>
      <c r="M580" s="27"/>
      <c r="N580" s="27"/>
      <c r="O580" s="27"/>
      <c r="P580" s="27"/>
      <c r="Q580" s="27"/>
    </row>
    <row r="581" spans="1:17" s="28" customFormat="1">
      <c r="A581" s="21"/>
      <c r="B581" s="109"/>
      <c r="C581" s="109"/>
      <c r="D581" s="350" t="s">
        <v>178</v>
      </c>
      <c r="E581" s="350"/>
      <c r="F581" s="350"/>
      <c r="G581" s="350"/>
      <c r="H581" s="350"/>
      <c r="I581" s="27"/>
      <c r="J581" s="147"/>
      <c r="K581" s="27"/>
      <c r="L581" s="27"/>
      <c r="M581" s="27"/>
      <c r="N581" s="27"/>
      <c r="O581" s="27"/>
      <c r="P581" s="27"/>
      <c r="Q581" s="27"/>
    </row>
    <row r="582" spans="1:17" s="28" customFormat="1">
      <c r="A582" s="21"/>
      <c r="B582" s="109"/>
      <c r="C582" s="109"/>
      <c r="D582" s="350" t="s">
        <v>179</v>
      </c>
      <c r="E582" s="350"/>
      <c r="F582" s="350"/>
      <c r="G582" s="350"/>
      <c r="H582" s="350"/>
      <c r="I582" s="27"/>
      <c r="J582" s="147"/>
      <c r="K582" s="27"/>
      <c r="L582" s="27"/>
      <c r="M582" s="27"/>
      <c r="N582" s="27"/>
      <c r="O582" s="27"/>
      <c r="P582" s="27"/>
      <c r="Q582" s="27"/>
    </row>
    <row r="583" spans="1:17" s="28" customFormat="1">
      <c r="A583" s="21"/>
      <c r="B583" s="109"/>
      <c r="C583" s="109"/>
      <c r="D583" s="350" t="s">
        <v>54</v>
      </c>
      <c r="E583" s="350"/>
      <c r="F583" s="350"/>
      <c r="G583" s="350"/>
      <c r="H583" s="350"/>
      <c r="I583" s="27"/>
      <c r="J583" s="147"/>
      <c r="K583" s="27"/>
      <c r="L583" s="27"/>
      <c r="M583" s="27"/>
      <c r="N583" s="27"/>
      <c r="O583" s="27"/>
      <c r="P583" s="27"/>
      <c r="Q583" s="27"/>
    </row>
    <row r="584" spans="1:17" s="28" customFormat="1">
      <c r="A584" s="21"/>
      <c r="B584" s="109"/>
      <c r="C584" s="109"/>
      <c r="D584" s="350" t="s">
        <v>55</v>
      </c>
      <c r="E584" s="350"/>
      <c r="F584" s="350"/>
      <c r="G584" s="350"/>
      <c r="H584" s="350"/>
      <c r="I584" s="27"/>
      <c r="J584" s="147"/>
      <c r="K584" s="27"/>
      <c r="L584" s="27"/>
      <c r="M584" s="27"/>
      <c r="N584" s="27"/>
      <c r="O584" s="27"/>
      <c r="P584" s="27"/>
      <c r="Q584" s="27"/>
    </row>
    <row r="585" spans="1:17" s="28" customFormat="1">
      <c r="A585" s="21"/>
      <c r="B585" s="109"/>
      <c r="C585" s="109"/>
      <c r="D585" s="350" t="s">
        <v>56</v>
      </c>
      <c r="E585" s="350"/>
      <c r="F585" s="350"/>
      <c r="G585" s="350"/>
      <c r="H585" s="350"/>
      <c r="I585" s="27"/>
      <c r="J585" s="147"/>
      <c r="K585" s="27"/>
      <c r="L585" s="27"/>
      <c r="M585" s="27"/>
      <c r="N585" s="27"/>
      <c r="O585" s="27"/>
      <c r="P585" s="27"/>
      <c r="Q585" s="27"/>
    </row>
    <row r="586" spans="1:17" s="28" customFormat="1">
      <c r="A586" s="21"/>
      <c r="B586" s="109"/>
      <c r="C586" s="109"/>
      <c r="D586" s="350" t="s">
        <v>58</v>
      </c>
      <c r="E586" s="350"/>
      <c r="F586" s="350"/>
      <c r="G586" s="350"/>
      <c r="H586" s="350"/>
      <c r="I586" s="27"/>
      <c r="J586" s="147"/>
      <c r="K586" s="27"/>
      <c r="L586" s="27"/>
      <c r="M586" s="27"/>
      <c r="N586" s="27"/>
      <c r="O586" s="27"/>
      <c r="P586" s="27"/>
      <c r="Q586" s="27"/>
    </row>
    <row r="587" spans="1:17" s="28" customFormat="1">
      <c r="A587" s="21"/>
      <c r="B587" s="109"/>
      <c r="C587" s="109"/>
      <c r="D587" s="23"/>
      <c r="E587" s="23"/>
      <c r="F587" s="24"/>
      <c r="G587" s="25"/>
      <c r="H587" s="26"/>
      <c r="I587" s="27"/>
      <c r="J587" s="147"/>
      <c r="K587" s="27"/>
      <c r="L587" s="27"/>
      <c r="M587" s="27"/>
      <c r="N587" s="27"/>
      <c r="O587" s="27"/>
      <c r="P587" s="27"/>
      <c r="Q587" s="27"/>
    </row>
    <row r="588" spans="1:17" s="28" customFormat="1">
      <c r="A588" s="21"/>
      <c r="B588" s="109"/>
      <c r="C588" s="109"/>
      <c r="D588" s="23" t="s">
        <v>180</v>
      </c>
      <c r="E588" s="23"/>
      <c r="F588" s="24"/>
      <c r="G588" s="25"/>
      <c r="H588" s="26"/>
      <c r="I588" s="27"/>
      <c r="J588" s="147"/>
      <c r="K588" s="27"/>
      <c r="L588" s="27"/>
      <c r="M588" s="27"/>
      <c r="N588" s="27"/>
      <c r="O588" s="27"/>
      <c r="P588" s="27"/>
      <c r="Q588" s="27"/>
    </row>
    <row r="589" spans="1:17" s="28" customFormat="1">
      <c r="A589" s="21"/>
      <c r="B589" s="109"/>
      <c r="C589" s="109"/>
      <c r="D589" s="23" t="s">
        <v>37</v>
      </c>
      <c r="E589" s="23"/>
      <c r="F589" s="24"/>
      <c r="G589" s="25"/>
      <c r="H589" s="26"/>
      <c r="I589" s="27"/>
      <c r="J589" s="147"/>
      <c r="K589" s="27"/>
      <c r="L589" s="27"/>
      <c r="M589" s="27"/>
      <c r="N589" s="27"/>
      <c r="O589" s="27"/>
      <c r="P589" s="27"/>
      <c r="Q589" s="27"/>
    </row>
    <row r="590" spans="1:17" s="28" customFormat="1">
      <c r="A590" s="21"/>
      <c r="B590" s="109"/>
      <c r="C590" s="109"/>
      <c r="D590" s="350" t="s">
        <v>181</v>
      </c>
      <c r="E590" s="350"/>
      <c r="F590" s="350"/>
      <c r="G590" s="350"/>
      <c r="H590" s="350"/>
      <c r="I590" s="27"/>
      <c r="J590" s="147"/>
      <c r="K590" s="27"/>
      <c r="L590" s="27"/>
      <c r="M590" s="27"/>
      <c r="N590" s="27"/>
      <c r="O590" s="27"/>
      <c r="P590" s="27"/>
      <c r="Q590" s="27"/>
    </row>
    <row r="591" spans="1:17" s="28" customFormat="1">
      <c r="A591" s="21"/>
      <c r="B591" s="109"/>
      <c r="C591" s="109"/>
      <c r="D591" s="350" t="s">
        <v>182</v>
      </c>
      <c r="E591" s="350"/>
      <c r="F591" s="350"/>
      <c r="G591" s="350"/>
      <c r="H591" s="350"/>
      <c r="I591" s="27"/>
      <c r="J591" s="147"/>
      <c r="K591" s="27"/>
      <c r="L591" s="27"/>
      <c r="M591" s="27"/>
      <c r="N591" s="27"/>
      <c r="O591" s="27"/>
      <c r="P591" s="27"/>
      <c r="Q591" s="27"/>
    </row>
    <row r="592" spans="1:17" s="28" customFormat="1">
      <c r="A592" s="21"/>
      <c r="B592" s="109"/>
      <c r="C592" s="109"/>
      <c r="D592" s="350" t="s">
        <v>183</v>
      </c>
      <c r="E592" s="350"/>
      <c r="F592" s="350"/>
      <c r="G592" s="350"/>
      <c r="H592" s="350"/>
      <c r="I592" s="27"/>
      <c r="J592" s="147"/>
      <c r="K592" s="27"/>
      <c r="L592" s="27"/>
      <c r="M592" s="27"/>
      <c r="N592" s="27"/>
      <c r="O592" s="27"/>
      <c r="P592" s="27"/>
      <c r="Q592" s="27"/>
    </row>
    <row r="593" spans="1:17" s="28" customFormat="1">
      <c r="A593" s="21"/>
      <c r="B593" s="109"/>
      <c r="C593" s="109"/>
      <c r="D593" s="350" t="s">
        <v>184</v>
      </c>
      <c r="E593" s="350"/>
      <c r="F593" s="350"/>
      <c r="G593" s="350"/>
      <c r="H593" s="350"/>
      <c r="I593" s="27"/>
      <c r="J593" s="147"/>
      <c r="K593" s="27"/>
      <c r="L593" s="27"/>
      <c r="M593" s="27"/>
      <c r="N593" s="27"/>
      <c r="O593" s="27"/>
      <c r="P593" s="27"/>
      <c r="Q593" s="27"/>
    </row>
    <row r="594" spans="1:17" s="28" customFormat="1">
      <c r="A594" s="21"/>
      <c r="B594" s="109"/>
      <c r="C594" s="109"/>
      <c r="D594" s="350" t="s">
        <v>185</v>
      </c>
      <c r="E594" s="350"/>
      <c r="F594" s="350"/>
      <c r="G594" s="350"/>
      <c r="H594" s="350"/>
      <c r="I594" s="27"/>
      <c r="J594" s="147"/>
      <c r="K594" s="27"/>
      <c r="L594" s="27"/>
      <c r="M594" s="27"/>
      <c r="N594" s="27"/>
      <c r="O594" s="27"/>
      <c r="P594" s="27"/>
      <c r="Q594" s="27"/>
    </row>
    <row r="595" spans="1:17" s="28" customFormat="1">
      <c r="A595" s="21"/>
      <c r="B595" s="109"/>
      <c r="C595" s="109"/>
      <c r="D595" s="350" t="s">
        <v>186</v>
      </c>
      <c r="E595" s="350"/>
      <c r="F595" s="350"/>
      <c r="G595" s="350"/>
      <c r="H595" s="350"/>
      <c r="I595" s="27"/>
      <c r="J595" s="147"/>
      <c r="K595" s="27"/>
      <c r="L595" s="27"/>
      <c r="M595" s="27"/>
      <c r="N595" s="27"/>
      <c r="O595" s="27"/>
      <c r="P595" s="27"/>
      <c r="Q595" s="27"/>
    </row>
    <row r="596" spans="1:17" s="28" customFormat="1">
      <c r="A596" s="21"/>
      <c r="B596" s="109"/>
      <c r="C596" s="109"/>
      <c r="D596" s="350" t="s">
        <v>187</v>
      </c>
      <c r="E596" s="350"/>
      <c r="F596" s="350"/>
      <c r="G596" s="350"/>
      <c r="H596" s="350"/>
      <c r="I596" s="27"/>
      <c r="J596" s="147"/>
      <c r="K596" s="27"/>
      <c r="L596" s="27"/>
      <c r="M596" s="27"/>
      <c r="N596" s="27"/>
      <c r="O596" s="27"/>
      <c r="P596" s="27"/>
      <c r="Q596" s="27"/>
    </row>
    <row r="597" spans="1:17" s="28" customFormat="1">
      <c r="A597" s="21"/>
      <c r="B597" s="109"/>
      <c r="C597" s="109"/>
      <c r="D597" s="350" t="s">
        <v>188</v>
      </c>
      <c r="E597" s="350"/>
      <c r="F597" s="350"/>
      <c r="G597" s="350"/>
      <c r="H597" s="350"/>
      <c r="I597" s="27"/>
      <c r="J597" s="147"/>
      <c r="K597" s="27"/>
      <c r="L597" s="27"/>
      <c r="M597" s="27"/>
      <c r="N597" s="27"/>
      <c r="O597" s="27"/>
      <c r="P597" s="27"/>
      <c r="Q597" s="27"/>
    </row>
    <row r="598" spans="1:17" s="28" customFormat="1">
      <c r="A598" s="21"/>
      <c r="B598" s="109"/>
      <c r="C598" s="109"/>
      <c r="D598" s="350" t="s">
        <v>189</v>
      </c>
      <c r="E598" s="350"/>
      <c r="F598" s="350"/>
      <c r="G598" s="350"/>
      <c r="H598" s="350"/>
      <c r="I598" s="27"/>
      <c r="J598" s="147"/>
      <c r="K598" s="27"/>
      <c r="L598" s="27"/>
      <c r="M598" s="27"/>
      <c r="N598" s="27"/>
      <c r="O598" s="27"/>
      <c r="P598" s="27"/>
      <c r="Q598" s="27"/>
    </row>
    <row r="599" spans="1:17" s="28" customFormat="1">
      <c r="A599" s="21"/>
      <c r="B599" s="109"/>
      <c r="C599" s="109"/>
      <c r="D599" s="350" t="s">
        <v>190</v>
      </c>
      <c r="E599" s="350"/>
      <c r="F599" s="350"/>
      <c r="G599" s="350"/>
      <c r="H599" s="350"/>
      <c r="I599" s="27"/>
      <c r="J599" s="147"/>
      <c r="K599" s="27"/>
      <c r="L599" s="27"/>
      <c r="M599" s="27"/>
      <c r="N599" s="27"/>
      <c r="O599" s="27"/>
      <c r="P599" s="27"/>
      <c r="Q599" s="27"/>
    </row>
    <row r="600" spans="1:17" s="28" customFormat="1" ht="28.5">
      <c r="A600" s="21"/>
      <c r="B600" s="109"/>
      <c r="C600" s="109"/>
      <c r="D600" s="23" t="s">
        <v>43</v>
      </c>
      <c r="E600" s="23"/>
      <c r="F600" s="24"/>
      <c r="G600" s="25"/>
      <c r="H600" s="26"/>
      <c r="I600" s="27"/>
      <c r="J600" s="147"/>
      <c r="K600" s="27"/>
      <c r="L600" s="27"/>
      <c r="M600" s="27"/>
      <c r="N600" s="27"/>
      <c r="O600" s="27"/>
      <c r="P600" s="27"/>
      <c r="Q600" s="27"/>
    </row>
    <row r="601" spans="1:17" s="28" customFormat="1">
      <c r="A601" s="21"/>
      <c r="B601" s="109"/>
      <c r="C601" s="109"/>
      <c r="D601" s="23" t="s">
        <v>45</v>
      </c>
      <c r="E601" s="23"/>
      <c r="F601" s="24"/>
      <c r="G601" s="25"/>
      <c r="H601" s="26"/>
      <c r="I601" s="27"/>
      <c r="J601" s="147"/>
      <c r="K601" s="27"/>
      <c r="L601" s="27"/>
      <c r="M601" s="27"/>
      <c r="N601" s="27"/>
      <c r="O601" s="27"/>
      <c r="P601" s="27"/>
      <c r="Q601" s="27"/>
    </row>
    <row r="602" spans="1:17" s="28" customFormat="1">
      <c r="A602" s="21"/>
      <c r="B602" s="109"/>
      <c r="C602" s="109"/>
      <c r="D602" s="23" t="s">
        <v>46</v>
      </c>
      <c r="E602" s="23"/>
      <c r="F602" s="24"/>
      <c r="G602" s="25"/>
      <c r="H602" s="26"/>
      <c r="I602" s="27"/>
      <c r="J602" s="147"/>
      <c r="K602" s="27"/>
      <c r="L602" s="27"/>
      <c r="M602" s="27"/>
      <c r="N602" s="27"/>
      <c r="O602" s="27"/>
      <c r="P602" s="27"/>
      <c r="Q602" s="27"/>
    </row>
    <row r="603" spans="1:17" s="28" customFormat="1">
      <c r="A603" s="21"/>
      <c r="B603" s="109"/>
      <c r="C603" s="109"/>
      <c r="D603" s="23" t="s">
        <v>191</v>
      </c>
      <c r="E603" s="23"/>
      <c r="F603" s="24"/>
      <c r="G603" s="25"/>
      <c r="H603" s="26"/>
      <c r="I603" s="27"/>
      <c r="J603" s="147"/>
      <c r="K603" s="27"/>
      <c r="L603" s="27"/>
      <c r="M603" s="27"/>
      <c r="N603" s="27"/>
      <c r="O603" s="27"/>
      <c r="P603" s="27"/>
      <c r="Q603" s="27"/>
    </row>
    <row r="604" spans="1:17" s="28" customFormat="1">
      <c r="A604" s="21"/>
      <c r="B604" s="109"/>
      <c r="C604" s="109"/>
      <c r="D604" s="23" t="s">
        <v>192</v>
      </c>
      <c r="E604" s="23"/>
      <c r="F604" s="24"/>
      <c r="G604" s="25"/>
      <c r="H604" s="26"/>
      <c r="I604" s="27"/>
      <c r="J604" s="147"/>
      <c r="K604" s="27"/>
      <c r="L604" s="27"/>
      <c r="M604" s="27"/>
      <c r="N604" s="27"/>
      <c r="O604" s="27"/>
      <c r="P604" s="27"/>
      <c r="Q604" s="27"/>
    </row>
    <row r="605" spans="1:17" s="28" customFormat="1">
      <c r="A605" s="21"/>
      <c r="B605" s="109"/>
      <c r="C605" s="109"/>
      <c r="D605" s="350" t="s">
        <v>193</v>
      </c>
      <c r="E605" s="350"/>
      <c r="F605" s="350"/>
      <c r="G605" s="350"/>
      <c r="H605" s="350"/>
      <c r="I605" s="27"/>
      <c r="J605" s="147"/>
      <c r="K605" s="27"/>
      <c r="L605" s="27"/>
      <c r="M605" s="27"/>
      <c r="N605" s="27"/>
      <c r="O605" s="27"/>
      <c r="P605" s="27"/>
      <c r="Q605" s="27"/>
    </row>
    <row r="606" spans="1:17" s="28" customFormat="1">
      <c r="A606" s="21"/>
      <c r="B606" s="109"/>
      <c r="C606" s="109"/>
      <c r="D606" s="23" t="s">
        <v>165</v>
      </c>
      <c r="E606" s="23"/>
      <c r="F606" s="24"/>
      <c r="G606" s="25"/>
      <c r="H606" s="26"/>
      <c r="I606" s="27"/>
      <c r="J606" s="147"/>
      <c r="K606" s="27"/>
      <c r="L606" s="27"/>
      <c r="M606" s="27"/>
      <c r="N606" s="27"/>
      <c r="O606" s="27"/>
      <c r="P606" s="27"/>
      <c r="Q606" s="27"/>
    </row>
    <row r="607" spans="1:17" s="28" customFormat="1">
      <c r="A607" s="21"/>
      <c r="B607" s="109"/>
      <c r="C607" s="109"/>
      <c r="D607" s="23" t="s">
        <v>47</v>
      </c>
      <c r="E607" s="23"/>
      <c r="F607" s="24"/>
      <c r="G607" s="25"/>
      <c r="H607" s="26"/>
      <c r="I607" s="27"/>
      <c r="J607" s="147"/>
      <c r="K607" s="27"/>
      <c r="L607" s="27"/>
      <c r="M607" s="27"/>
      <c r="N607" s="27"/>
      <c r="O607" s="27"/>
      <c r="P607" s="27"/>
      <c r="Q607" s="27"/>
    </row>
    <row r="608" spans="1:17" s="28" customFormat="1">
      <c r="A608" s="21"/>
      <c r="B608" s="109"/>
      <c r="C608" s="109"/>
      <c r="D608" s="23" t="s">
        <v>49</v>
      </c>
      <c r="E608" s="23"/>
      <c r="F608" s="24"/>
      <c r="G608" s="25"/>
      <c r="H608" s="26"/>
      <c r="I608" s="27"/>
      <c r="J608" s="147"/>
      <c r="K608" s="27"/>
      <c r="L608" s="27"/>
      <c r="M608" s="27"/>
      <c r="N608" s="27"/>
      <c r="O608" s="27"/>
      <c r="P608" s="27"/>
      <c r="Q608" s="27"/>
    </row>
    <row r="609" spans="1:17" s="28" customFormat="1">
      <c r="A609" s="21"/>
      <c r="B609" s="109"/>
      <c r="C609" s="109"/>
      <c r="D609" s="23" t="s">
        <v>167</v>
      </c>
      <c r="E609" s="23"/>
      <c r="F609" s="24"/>
      <c r="G609" s="25"/>
      <c r="H609" s="26"/>
      <c r="I609" s="27"/>
      <c r="J609" s="147"/>
      <c r="K609" s="27"/>
      <c r="L609" s="27"/>
      <c r="M609" s="27"/>
      <c r="N609" s="27"/>
      <c r="O609" s="27"/>
      <c r="P609" s="27"/>
      <c r="Q609" s="27"/>
    </row>
    <row r="610" spans="1:17" s="28" customFormat="1">
      <c r="A610" s="21"/>
      <c r="B610" s="109"/>
      <c r="C610" s="109"/>
      <c r="D610" s="23" t="s">
        <v>168</v>
      </c>
      <c r="E610" s="23"/>
      <c r="F610" s="24"/>
      <c r="G610" s="25"/>
      <c r="H610" s="26"/>
      <c r="I610" s="27"/>
      <c r="J610" s="147"/>
      <c r="K610" s="27"/>
      <c r="L610" s="27"/>
      <c r="M610" s="27"/>
      <c r="N610" s="27"/>
      <c r="O610" s="27"/>
      <c r="P610" s="27"/>
      <c r="Q610" s="27"/>
    </row>
    <row r="611" spans="1:17" s="28" customFormat="1">
      <c r="A611" s="21"/>
      <c r="B611" s="109"/>
      <c r="C611" s="109"/>
      <c r="D611" s="350" t="s">
        <v>194</v>
      </c>
      <c r="E611" s="350"/>
      <c r="F611" s="350"/>
      <c r="G611" s="350"/>
      <c r="H611" s="350"/>
      <c r="I611" s="27"/>
      <c r="J611" s="147"/>
      <c r="K611" s="27"/>
      <c r="L611" s="27"/>
      <c r="M611" s="27"/>
      <c r="N611" s="27"/>
      <c r="O611" s="27"/>
      <c r="P611" s="27"/>
      <c r="Q611" s="27"/>
    </row>
    <row r="612" spans="1:17" s="28" customFormat="1">
      <c r="A612" s="21"/>
      <c r="B612" s="109"/>
      <c r="C612" s="109"/>
      <c r="D612" s="23" t="s">
        <v>195</v>
      </c>
      <c r="E612" s="23"/>
      <c r="F612" s="24"/>
      <c r="G612" s="25"/>
      <c r="H612" s="26"/>
      <c r="I612" s="27"/>
      <c r="J612" s="147"/>
      <c r="K612" s="27"/>
      <c r="L612" s="27"/>
      <c r="M612" s="27"/>
      <c r="N612" s="27"/>
      <c r="O612" s="27"/>
      <c r="P612" s="27"/>
      <c r="Q612" s="27"/>
    </row>
    <row r="613" spans="1:17" s="28" customFormat="1" ht="28.5">
      <c r="A613" s="21"/>
      <c r="B613" s="109"/>
      <c r="C613" s="109"/>
      <c r="D613" s="23" t="s">
        <v>51</v>
      </c>
      <c r="E613" s="23"/>
      <c r="F613" s="24"/>
      <c r="G613" s="25"/>
      <c r="H613" s="26"/>
      <c r="I613" s="27"/>
      <c r="J613" s="147"/>
      <c r="K613" s="27"/>
      <c r="L613" s="27"/>
      <c r="M613" s="27"/>
      <c r="N613" s="27"/>
      <c r="O613" s="27"/>
      <c r="P613" s="27"/>
      <c r="Q613" s="27"/>
    </row>
    <row r="614" spans="1:17" s="28" customFormat="1">
      <c r="A614" s="21"/>
      <c r="B614" s="109"/>
      <c r="C614" s="109"/>
      <c r="D614" s="23" t="s">
        <v>52</v>
      </c>
      <c r="E614" s="23"/>
      <c r="F614" s="24"/>
      <c r="G614" s="25"/>
      <c r="H614" s="26"/>
      <c r="I614" s="27"/>
      <c r="J614" s="147"/>
      <c r="K614" s="27"/>
      <c r="L614" s="27"/>
      <c r="M614" s="27"/>
      <c r="N614" s="27"/>
      <c r="O614" s="27"/>
      <c r="P614" s="27"/>
      <c r="Q614" s="27"/>
    </row>
    <row r="615" spans="1:17" s="28" customFormat="1">
      <c r="A615" s="21"/>
      <c r="B615" s="109"/>
      <c r="C615" s="109"/>
      <c r="D615" s="350" t="s">
        <v>196</v>
      </c>
      <c r="E615" s="350"/>
      <c r="F615" s="350"/>
      <c r="G615" s="350"/>
      <c r="H615" s="350"/>
      <c r="I615" s="27"/>
      <c r="J615" s="147"/>
      <c r="K615" s="27"/>
      <c r="L615" s="27"/>
      <c r="M615" s="27"/>
      <c r="N615" s="27"/>
      <c r="O615" s="27"/>
      <c r="P615" s="27"/>
      <c r="Q615" s="27"/>
    </row>
    <row r="616" spans="1:17" s="28" customFormat="1">
      <c r="A616" s="21"/>
      <c r="B616" s="109"/>
      <c r="C616" s="109"/>
      <c r="D616" s="23" t="s">
        <v>197</v>
      </c>
      <c r="E616" s="23"/>
      <c r="F616" s="24"/>
      <c r="G616" s="25"/>
      <c r="H616" s="26"/>
      <c r="I616" s="27"/>
      <c r="J616" s="147"/>
      <c r="K616" s="27"/>
      <c r="L616" s="27"/>
      <c r="M616" s="27"/>
      <c r="N616" s="27"/>
      <c r="O616" s="27"/>
      <c r="P616" s="27"/>
      <c r="Q616" s="27"/>
    </row>
    <row r="617" spans="1:17" s="28" customFormat="1">
      <c r="A617" s="21"/>
      <c r="B617" s="109"/>
      <c r="C617" s="109"/>
      <c r="D617" s="23" t="s">
        <v>198</v>
      </c>
      <c r="E617" s="23"/>
      <c r="F617" s="24"/>
      <c r="G617" s="25"/>
      <c r="H617" s="26"/>
      <c r="I617" s="27"/>
      <c r="J617" s="147"/>
      <c r="K617" s="27"/>
      <c r="L617" s="27"/>
      <c r="M617" s="27"/>
      <c r="N617" s="27"/>
      <c r="O617" s="27"/>
      <c r="P617" s="27"/>
      <c r="Q617" s="27"/>
    </row>
    <row r="618" spans="1:17" s="28" customFormat="1" ht="28.5">
      <c r="A618" s="21"/>
      <c r="B618" s="109"/>
      <c r="C618" s="109"/>
      <c r="D618" s="23" t="s">
        <v>199</v>
      </c>
      <c r="E618" s="23"/>
      <c r="F618" s="24"/>
      <c r="G618" s="25"/>
      <c r="H618" s="26"/>
      <c r="I618" s="27"/>
      <c r="J618" s="147"/>
      <c r="K618" s="27"/>
      <c r="L618" s="27"/>
      <c r="M618" s="27"/>
      <c r="N618" s="27"/>
      <c r="O618" s="27"/>
      <c r="P618" s="27"/>
      <c r="Q618" s="27"/>
    </row>
    <row r="619" spans="1:17" s="28" customFormat="1">
      <c r="A619" s="21"/>
      <c r="B619" s="109"/>
      <c r="C619" s="109"/>
      <c r="D619" s="23" t="s">
        <v>200</v>
      </c>
      <c r="E619" s="23"/>
      <c r="F619" s="24"/>
      <c r="G619" s="25"/>
      <c r="H619" s="26"/>
      <c r="I619" s="27"/>
      <c r="J619" s="147"/>
      <c r="K619" s="27"/>
      <c r="L619" s="27"/>
      <c r="M619" s="27"/>
      <c r="N619" s="27"/>
      <c r="O619" s="27"/>
      <c r="P619" s="27"/>
      <c r="Q619" s="27"/>
    </row>
    <row r="620" spans="1:17" s="28" customFormat="1">
      <c r="A620" s="21"/>
      <c r="B620" s="109"/>
      <c r="C620" s="109"/>
      <c r="D620" s="350" t="s">
        <v>54</v>
      </c>
      <c r="E620" s="350"/>
      <c r="F620" s="350"/>
      <c r="G620" s="350"/>
      <c r="H620" s="350"/>
      <c r="I620" s="27"/>
      <c r="J620" s="147"/>
      <c r="K620" s="27"/>
      <c r="L620" s="27"/>
      <c r="M620" s="27"/>
      <c r="N620" s="27"/>
      <c r="O620" s="27"/>
      <c r="P620" s="27"/>
      <c r="Q620" s="27"/>
    </row>
    <row r="621" spans="1:17" s="28" customFormat="1">
      <c r="A621" s="21"/>
      <c r="B621" s="109"/>
      <c r="C621" s="109"/>
      <c r="D621" s="23" t="s">
        <v>55</v>
      </c>
      <c r="E621" s="23"/>
      <c r="F621" s="24"/>
      <c r="G621" s="25"/>
      <c r="H621" s="26"/>
      <c r="I621" s="27"/>
      <c r="J621" s="147"/>
      <c r="K621" s="27"/>
      <c r="L621" s="27"/>
      <c r="M621" s="27"/>
      <c r="N621" s="27"/>
      <c r="O621" s="27"/>
      <c r="P621" s="27"/>
      <c r="Q621" s="27"/>
    </row>
    <row r="622" spans="1:17" s="28" customFormat="1">
      <c r="A622" s="21"/>
      <c r="B622" s="109"/>
      <c r="C622" s="109"/>
      <c r="D622" s="350" t="s">
        <v>56</v>
      </c>
      <c r="E622" s="350"/>
      <c r="F622" s="350"/>
      <c r="G622" s="350"/>
      <c r="H622" s="350"/>
      <c r="I622" s="27"/>
      <c r="J622" s="147"/>
      <c r="K622" s="27"/>
      <c r="L622" s="27"/>
      <c r="M622" s="27"/>
      <c r="N622" s="27"/>
      <c r="O622" s="27"/>
      <c r="P622" s="27"/>
      <c r="Q622" s="27"/>
    </row>
    <row r="623" spans="1:17" s="28" customFormat="1">
      <c r="A623" s="21"/>
      <c r="B623" s="109"/>
      <c r="C623" s="109"/>
      <c r="D623" s="350" t="s">
        <v>58</v>
      </c>
      <c r="E623" s="350"/>
      <c r="F623" s="350"/>
      <c r="G623" s="350"/>
      <c r="H623" s="350"/>
      <c r="I623" s="27"/>
      <c r="J623" s="147"/>
      <c r="K623" s="27"/>
      <c r="L623" s="27"/>
      <c r="M623" s="27"/>
      <c r="N623" s="27"/>
      <c r="O623" s="27"/>
      <c r="P623" s="27"/>
      <c r="Q623" s="27"/>
    </row>
    <row r="624" spans="1:17" s="28" customFormat="1">
      <c r="A624" s="21"/>
      <c r="B624" s="109"/>
      <c r="C624" s="109"/>
      <c r="D624" s="23"/>
      <c r="E624" s="23"/>
      <c r="F624" s="24"/>
      <c r="G624" s="25"/>
      <c r="H624" s="26"/>
      <c r="I624" s="27"/>
      <c r="J624" s="147"/>
      <c r="K624" s="27"/>
      <c r="L624" s="27"/>
      <c r="M624" s="27"/>
      <c r="N624" s="27"/>
      <c r="O624" s="27"/>
      <c r="P624" s="27"/>
      <c r="Q624" s="27"/>
    </row>
    <row r="625" spans="1:17" s="28" customFormat="1">
      <c r="A625" s="21"/>
      <c r="B625" s="36"/>
      <c r="C625" s="36"/>
      <c r="D625" s="148" t="s">
        <v>201</v>
      </c>
      <c r="E625" s="148"/>
      <c r="F625" s="126"/>
      <c r="G625" s="127"/>
      <c r="H625" s="121"/>
      <c r="I625" s="122"/>
      <c r="J625" s="147"/>
      <c r="K625" s="27"/>
      <c r="L625" s="27"/>
      <c r="M625" s="27"/>
      <c r="N625" s="27"/>
      <c r="O625" s="27"/>
      <c r="P625" s="27"/>
      <c r="Q625" s="27"/>
    </row>
    <row r="626" spans="1:17" s="28" customFormat="1">
      <c r="A626" s="21"/>
      <c r="B626" s="22"/>
      <c r="C626" s="22"/>
      <c r="D626" s="23"/>
      <c r="E626" s="23"/>
      <c r="F626" s="24"/>
      <c r="G626" s="25"/>
      <c r="H626" s="26"/>
      <c r="I626" s="27"/>
      <c r="J626" s="235"/>
      <c r="K626" s="27"/>
      <c r="L626" s="27"/>
      <c r="M626" s="27"/>
      <c r="N626" s="27"/>
      <c r="O626" s="27"/>
      <c r="P626" s="27"/>
      <c r="Q626" s="27"/>
    </row>
    <row r="627" spans="1:17" s="28" customFormat="1" ht="71.25">
      <c r="A627" s="21" t="str">
        <f>+$A$538</f>
        <v>A3</v>
      </c>
      <c r="B627" s="22">
        <v>1</v>
      </c>
      <c r="C627" s="22"/>
      <c r="D627" s="212" t="s">
        <v>202</v>
      </c>
      <c r="E627" s="212"/>
      <c r="F627" s="205"/>
      <c r="G627" s="207"/>
      <c r="H627" s="208"/>
      <c r="I627" s="201"/>
      <c r="J627" s="147"/>
      <c r="K627" s="27"/>
      <c r="L627" s="27"/>
      <c r="M627" s="27"/>
      <c r="N627" s="27"/>
      <c r="O627" s="27"/>
      <c r="P627" s="27"/>
      <c r="Q627" s="27"/>
    </row>
    <row r="628" spans="1:17" s="28" customFormat="1">
      <c r="A628" s="21"/>
      <c r="B628" s="22"/>
      <c r="C628" s="22" t="s">
        <v>324</v>
      </c>
      <c r="D628" s="23"/>
      <c r="F628" s="193">
        <v>21.4</v>
      </c>
      <c r="G628" s="82" t="s">
        <v>135</v>
      </c>
      <c r="H628" s="9"/>
      <c r="I628" s="27"/>
      <c r="J628" s="147"/>
      <c r="K628" s="27">
        <f>+IF($C628=K$1,$F628*$H634,0)</f>
        <v>0</v>
      </c>
      <c r="L628" s="27">
        <f t="shared" ref="L628:Q628" si="275">+IF($C628=L$1,$F628*$H634,0)</f>
        <v>0</v>
      </c>
      <c r="M628" s="27">
        <f t="shared" si="275"/>
        <v>0</v>
      </c>
      <c r="N628" s="27">
        <f t="shared" si="275"/>
        <v>0</v>
      </c>
      <c r="O628" s="27">
        <f t="shared" si="275"/>
        <v>0</v>
      </c>
      <c r="P628" s="27">
        <f t="shared" si="275"/>
        <v>0</v>
      </c>
      <c r="Q628" s="27">
        <f t="shared" si="275"/>
        <v>0</v>
      </c>
    </row>
    <row r="629" spans="1:17" s="28" customFormat="1">
      <c r="A629" s="21"/>
      <c r="B629" s="22"/>
      <c r="C629" s="22" t="s">
        <v>325</v>
      </c>
      <c r="D629" s="23"/>
      <c r="F629" s="193">
        <v>21.4</v>
      </c>
      <c r="G629" s="82" t="s">
        <v>135</v>
      </c>
      <c r="H629" s="9"/>
      <c r="I629" s="27"/>
      <c r="J629" s="147"/>
      <c r="K629" s="27">
        <f>+IF($C629=K$1,$F629*$H634,0)</f>
        <v>0</v>
      </c>
      <c r="L629" s="27">
        <f t="shared" ref="L629:Q629" si="276">+IF($C629=L$1,$F629*$H634,0)</f>
        <v>0</v>
      </c>
      <c r="M629" s="27">
        <f t="shared" si="276"/>
        <v>0</v>
      </c>
      <c r="N629" s="27">
        <f t="shared" si="276"/>
        <v>0</v>
      </c>
      <c r="O629" s="27">
        <f t="shared" si="276"/>
        <v>0</v>
      </c>
      <c r="P629" s="27">
        <f t="shared" si="276"/>
        <v>0</v>
      </c>
      <c r="Q629" s="27">
        <f t="shared" si="276"/>
        <v>0</v>
      </c>
    </row>
    <row r="630" spans="1:17" s="28" customFormat="1">
      <c r="A630" s="21"/>
      <c r="B630" s="22"/>
      <c r="C630" s="22" t="s">
        <v>326</v>
      </c>
      <c r="D630" s="23"/>
      <c r="F630" s="193">
        <v>58.5</v>
      </c>
      <c r="G630" s="82" t="s">
        <v>135</v>
      </c>
      <c r="H630" s="9"/>
      <c r="I630" s="27"/>
      <c r="J630" s="147"/>
      <c r="K630" s="27">
        <f>+IF($C630=K$1,$F630*$H634,0)</f>
        <v>0</v>
      </c>
      <c r="L630" s="27">
        <f t="shared" ref="L630:Q630" si="277">+IF($C630=L$1,$F630*$H634,0)</f>
        <v>0</v>
      </c>
      <c r="M630" s="27">
        <f t="shared" si="277"/>
        <v>0</v>
      </c>
      <c r="N630" s="27">
        <f t="shared" si="277"/>
        <v>0</v>
      </c>
      <c r="O630" s="27">
        <f t="shared" si="277"/>
        <v>0</v>
      </c>
      <c r="P630" s="27">
        <f t="shared" si="277"/>
        <v>0</v>
      </c>
      <c r="Q630" s="27">
        <f t="shared" si="277"/>
        <v>0</v>
      </c>
    </row>
    <row r="631" spans="1:17" s="28" customFormat="1">
      <c r="A631" s="21"/>
      <c r="B631" s="22"/>
      <c r="C631" s="22" t="s">
        <v>327</v>
      </c>
      <c r="D631" s="23"/>
      <c r="F631" s="193">
        <v>21.4</v>
      </c>
      <c r="G631" s="82" t="s">
        <v>135</v>
      </c>
      <c r="H631" s="9"/>
      <c r="I631" s="27"/>
      <c r="J631" s="147"/>
      <c r="K631" s="27">
        <f>+IF($C631=K$1,$F631*$H634,0)</f>
        <v>0</v>
      </c>
      <c r="L631" s="27">
        <f t="shared" ref="L631:Q631" si="278">+IF($C631=L$1,$F631*$H634,0)</f>
        <v>0</v>
      </c>
      <c r="M631" s="27">
        <f t="shared" si="278"/>
        <v>0</v>
      </c>
      <c r="N631" s="27">
        <f t="shared" si="278"/>
        <v>0</v>
      </c>
      <c r="O631" s="27">
        <f t="shared" si="278"/>
        <v>0</v>
      </c>
      <c r="P631" s="27">
        <f t="shared" si="278"/>
        <v>0</v>
      </c>
      <c r="Q631" s="27">
        <f t="shared" si="278"/>
        <v>0</v>
      </c>
    </row>
    <row r="632" spans="1:17" s="28" customFormat="1">
      <c r="A632" s="21"/>
      <c r="B632" s="22"/>
      <c r="C632" s="22" t="s">
        <v>328</v>
      </c>
      <c r="D632" s="23"/>
      <c r="F632" s="193">
        <v>32.6</v>
      </c>
      <c r="G632" s="82" t="s">
        <v>135</v>
      </c>
      <c r="H632" s="9"/>
      <c r="I632" s="27"/>
      <c r="J632" s="147"/>
      <c r="K632" s="27">
        <f>+IF($C632=K$1,$F632*$H634,0)</f>
        <v>0</v>
      </c>
      <c r="L632" s="27">
        <f t="shared" ref="L632:Q632" si="279">+IF($C632=L$1,$F632*$H634,0)</f>
        <v>0</v>
      </c>
      <c r="M632" s="27">
        <f t="shared" si="279"/>
        <v>0</v>
      </c>
      <c r="N632" s="27">
        <f t="shared" si="279"/>
        <v>0</v>
      </c>
      <c r="O632" s="27">
        <f t="shared" si="279"/>
        <v>0</v>
      </c>
      <c r="P632" s="27">
        <f t="shared" si="279"/>
        <v>0</v>
      </c>
      <c r="Q632" s="27">
        <f t="shared" si="279"/>
        <v>0</v>
      </c>
    </row>
    <row r="633" spans="1:17" s="28" customFormat="1">
      <c r="A633" s="21"/>
      <c r="B633" s="22"/>
      <c r="C633" s="22" t="s">
        <v>329</v>
      </c>
      <c r="D633" s="23"/>
      <c r="F633" s="197">
        <v>21.4</v>
      </c>
      <c r="G633" s="127" t="s">
        <v>135</v>
      </c>
      <c r="H633" s="9"/>
      <c r="I633" s="27"/>
      <c r="J633" s="147"/>
      <c r="K633" s="27">
        <f>+IF($C633=K$1,$F633*$H634,0)</f>
        <v>0</v>
      </c>
      <c r="L633" s="27">
        <f t="shared" ref="L633:Q633" si="280">+IF($C633=L$1,$F633*$H634,0)</f>
        <v>0</v>
      </c>
      <c r="M633" s="27">
        <f t="shared" si="280"/>
        <v>0</v>
      </c>
      <c r="N633" s="27">
        <f t="shared" si="280"/>
        <v>0</v>
      </c>
      <c r="O633" s="27">
        <f t="shared" si="280"/>
        <v>0</v>
      </c>
      <c r="P633" s="27">
        <f t="shared" si="280"/>
        <v>0</v>
      </c>
      <c r="Q633" s="27">
        <f t="shared" si="280"/>
        <v>0</v>
      </c>
    </row>
    <row r="634" spans="1:17" s="28" customFormat="1">
      <c r="A634" s="21"/>
      <c r="B634" s="22"/>
      <c r="D634" s="23"/>
      <c r="F634" s="24">
        <f>SUM(F628:F633)</f>
        <v>176.7</v>
      </c>
      <c r="G634" s="25" t="s">
        <v>135</v>
      </c>
      <c r="H634" s="348">
        <v>0</v>
      </c>
      <c r="I634" s="27">
        <f>F634*ROUND(H634,2)</f>
        <v>0</v>
      </c>
      <c r="J634" s="147"/>
      <c r="K634" s="27"/>
      <c r="L634" s="27"/>
      <c r="M634" s="27"/>
      <c r="N634" s="27"/>
      <c r="O634" s="27"/>
      <c r="P634" s="27"/>
      <c r="Q634" s="27"/>
    </row>
    <row r="635" spans="1:17" s="28" customFormat="1">
      <c r="A635" s="21"/>
      <c r="B635" s="22"/>
      <c r="C635" s="22"/>
      <c r="D635" s="212"/>
      <c r="E635" s="212"/>
      <c r="F635" s="81"/>
      <c r="G635" s="115"/>
      <c r="H635" s="2"/>
      <c r="I635" s="27"/>
      <c r="J635" s="147"/>
      <c r="K635" s="27"/>
      <c r="L635" s="27"/>
      <c r="M635" s="27"/>
      <c r="N635" s="27"/>
      <c r="O635" s="27"/>
      <c r="P635" s="27"/>
      <c r="Q635" s="27"/>
    </row>
    <row r="636" spans="1:17" s="28" customFormat="1" ht="71.25">
      <c r="A636" s="21"/>
      <c r="B636" s="22"/>
      <c r="C636" s="22"/>
      <c r="D636" s="212" t="s">
        <v>322</v>
      </c>
      <c r="E636" s="212"/>
      <c r="F636" s="205"/>
      <c r="G636" s="209"/>
      <c r="H636" s="208"/>
      <c r="I636" s="201"/>
      <c r="J636" s="235"/>
      <c r="K636" s="27"/>
      <c r="L636" s="27"/>
      <c r="M636" s="27"/>
      <c r="N636" s="27"/>
      <c r="O636" s="27"/>
      <c r="P636" s="27"/>
      <c r="Q636" s="27"/>
    </row>
    <row r="637" spans="1:17" s="28" customFormat="1">
      <c r="A637" s="21"/>
      <c r="B637" s="22"/>
      <c r="C637" s="22" t="s">
        <v>324</v>
      </c>
      <c r="D637" s="23"/>
      <c r="F637" s="193">
        <v>15.6</v>
      </c>
      <c r="G637" s="82" t="s">
        <v>135</v>
      </c>
      <c r="H637" s="9"/>
      <c r="I637" s="27"/>
      <c r="J637" s="147"/>
      <c r="K637" s="27">
        <f>+IF($C637=K$1,$F637*$H643,0)</f>
        <v>0</v>
      </c>
      <c r="L637" s="27">
        <f t="shared" ref="L637:Q637" si="281">+IF($C637=L$1,$F637*$H643,0)</f>
        <v>0</v>
      </c>
      <c r="M637" s="27">
        <f t="shared" si="281"/>
        <v>0</v>
      </c>
      <c r="N637" s="27">
        <f t="shared" si="281"/>
        <v>0</v>
      </c>
      <c r="O637" s="27">
        <f t="shared" si="281"/>
        <v>0</v>
      </c>
      <c r="P637" s="27">
        <f t="shared" si="281"/>
        <v>0</v>
      </c>
      <c r="Q637" s="27">
        <f t="shared" si="281"/>
        <v>0</v>
      </c>
    </row>
    <row r="638" spans="1:17" s="28" customFormat="1">
      <c r="A638" s="21"/>
      <c r="B638" s="22"/>
      <c r="C638" s="22" t="s">
        <v>325</v>
      </c>
      <c r="D638" s="23"/>
      <c r="F638" s="193">
        <v>15.6</v>
      </c>
      <c r="G638" s="82" t="s">
        <v>135</v>
      </c>
      <c r="H638" s="9"/>
      <c r="I638" s="27"/>
      <c r="J638" s="147"/>
      <c r="K638" s="27">
        <f>+IF($C638=K$1,$F638*$H643,0)</f>
        <v>0</v>
      </c>
      <c r="L638" s="27">
        <f t="shared" ref="L638:Q638" si="282">+IF($C638=L$1,$F638*$H643,0)</f>
        <v>0</v>
      </c>
      <c r="M638" s="27">
        <f t="shared" si="282"/>
        <v>0</v>
      </c>
      <c r="N638" s="27">
        <f t="shared" si="282"/>
        <v>0</v>
      </c>
      <c r="O638" s="27">
        <f t="shared" si="282"/>
        <v>0</v>
      </c>
      <c r="P638" s="27">
        <f t="shared" si="282"/>
        <v>0</v>
      </c>
      <c r="Q638" s="27">
        <f t="shared" si="282"/>
        <v>0</v>
      </c>
    </row>
    <row r="639" spans="1:17" s="28" customFormat="1">
      <c r="A639" s="21"/>
      <c r="B639" s="22"/>
      <c r="C639" s="22" t="s">
        <v>326</v>
      </c>
      <c r="D639" s="23"/>
      <c r="F639" s="193">
        <v>47</v>
      </c>
      <c r="G639" s="82" t="s">
        <v>135</v>
      </c>
      <c r="H639" s="9"/>
      <c r="I639" s="27"/>
      <c r="J639" s="147"/>
      <c r="K639" s="27">
        <f>+IF($C639=K$1,$F639*$H643,0)</f>
        <v>0</v>
      </c>
      <c r="L639" s="27">
        <f t="shared" ref="L639:Q639" si="283">+IF($C639=L$1,$F639*$H643,0)</f>
        <v>0</v>
      </c>
      <c r="M639" s="27">
        <f t="shared" si="283"/>
        <v>0</v>
      </c>
      <c r="N639" s="27">
        <f t="shared" si="283"/>
        <v>0</v>
      </c>
      <c r="O639" s="27">
        <f t="shared" si="283"/>
        <v>0</v>
      </c>
      <c r="P639" s="27">
        <f t="shared" si="283"/>
        <v>0</v>
      </c>
      <c r="Q639" s="27">
        <f t="shared" si="283"/>
        <v>0</v>
      </c>
    </row>
    <row r="640" spans="1:17" s="28" customFormat="1">
      <c r="A640" s="21"/>
      <c r="B640" s="22"/>
      <c r="C640" s="22" t="s">
        <v>327</v>
      </c>
      <c r="D640" s="23"/>
      <c r="F640" s="193">
        <v>15.6</v>
      </c>
      <c r="G640" s="82" t="s">
        <v>135</v>
      </c>
      <c r="H640" s="9"/>
      <c r="I640" s="27"/>
      <c r="J640" s="147"/>
      <c r="K640" s="27">
        <f>+IF($C640=K$1,$F640*$H643,0)</f>
        <v>0</v>
      </c>
      <c r="L640" s="27">
        <f t="shared" ref="L640:Q640" si="284">+IF($C640=L$1,$F640*$H643,0)</f>
        <v>0</v>
      </c>
      <c r="M640" s="27">
        <f t="shared" si="284"/>
        <v>0</v>
      </c>
      <c r="N640" s="27">
        <f t="shared" si="284"/>
        <v>0</v>
      </c>
      <c r="O640" s="27">
        <f t="shared" si="284"/>
        <v>0</v>
      </c>
      <c r="P640" s="27">
        <f t="shared" si="284"/>
        <v>0</v>
      </c>
      <c r="Q640" s="27">
        <f t="shared" si="284"/>
        <v>0</v>
      </c>
    </row>
    <row r="641" spans="1:17" s="28" customFormat="1">
      <c r="A641" s="21"/>
      <c r="B641" s="22"/>
      <c r="C641" s="22" t="s">
        <v>328</v>
      </c>
      <c r="D641" s="23"/>
      <c r="F641" s="193">
        <v>20.8</v>
      </c>
      <c r="G641" s="82" t="s">
        <v>135</v>
      </c>
      <c r="H641" s="9"/>
      <c r="I641" s="27"/>
      <c r="J641" s="147"/>
      <c r="K641" s="27">
        <f>+IF($C641=K$1,$F641*$H643,0)</f>
        <v>0</v>
      </c>
      <c r="L641" s="27">
        <f t="shared" ref="L641:Q641" si="285">+IF($C641=L$1,$F641*$H643,0)</f>
        <v>0</v>
      </c>
      <c r="M641" s="27">
        <f t="shared" si="285"/>
        <v>0</v>
      </c>
      <c r="N641" s="27">
        <f t="shared" si="285"/>
        <v>0</v>
      </c>
      <c r="O641" s="27">
        <f t="shared" si="285"/>
        <v>0</v>
      </c>
      <c r="P641" s="27">
        <f t="shared" si="285"/>
        <v>0</v>
      </c>
      <c r="Q641" s="27">
        <f t="shared" si="285"/>
        <v>0</v>
      </c>
    </row>
    <row r="642" spans="1:17" s="28" customFormat="1">
      <c r="A642" s="21"/>
      <c r="B642" s="22"/>
      <c r="C642" s="22" t="s">
        <v>329</v>
      </c>
      <c r="D642" s="23"/>
      <c r="F642" s="197">
        <v>15.6</v>
      </c>
      <c r="G642" s="127" t="s">
        <v>135</v>
      </c>
      <c r="H642" s="9"/>
      <c r="I642" s="27"/>
      <c r="J642" s="147"/>
      <c r="K642" s="27">
        <f>+IF($C642=K$1,$F642*$H643,0)</f>
        <v>0</v>
      </c>
      <c r="L642" s="27">
        <f t="shared" ref="L642:Q642" si="286">+IF($C642=L$1,$F642*$H643,0)</f>
        <v>0</v>
      </c>
      <c r="M642" s="27">
        <f t="shared" si="286"/>
        <v>0</v>
      </c>
      <c r="N642" s="27">
        <f t="shared" si="286"/>
        <v>0</v>
      </c>
      <c r="O642" s="27">
        <f t="shared" si="286"/>
        <v>0</v>
      </c>
      <c r="P642" s="27">
        <f t="shared" si="286"/>
        <v>0</v>
      </c>
      <c r="Q642" s="27">
        <f t="shared" si="286"/>
        <v>0</v>
      </c>
    </row>
    <row r="643" spans="1:17" s="28" customFormat="1">
      <c r="A643" s="21"/>
      <c r="B643" s="22"/>
      <c r="D643" s="23"/>
      <c r="F643" s="24">
        <f>SUM(F637:F642)</f>
        <v>130.19999999999999</v>
      </c>
      <c r="G643" s="25" t="s">
        <v>135</v>
      </c>
      <c r="H643" s="348">
        <v>0</v>
      </c>
      <c r="I643" s="27">
        <f>F643*ROUND(H643,2)</f>
        <v>0</v>
      </c>
      <c r="J643" s="147"/>
      <c r="K643" s="27"/>
      <c r="L643" s="27"/>
      <c r="M643" s="27"/>
      <c r="N643" s="27"/>
      <c r="O643" s="27"/>
      <c r="P643" s="27"/>
      <c r="Q643" s="27"/>
    </row>
    <row r="644" spans="1:17" s="28" customFormat="1">
      <c r="A644" s="21"/>
      <c r="B644" s="22"/>
      <c r="C644" s="22"/>
      <c r="D644" s="23"/>
      <c r="E644" s="23"/>
      <c r="F644" s="24"/>
      <c r="G644" s="25"/>
      <c r="H644" s="1"/>
      <c r="I644" s="27"/>
      <c r="J644" s="147"/>
      <c r="K644" s="27"/>
      <c r="L644" s="27"/>
      <c r="M644" s="27"/>
      <c r="N644" s="27"/>
      <c r="O644" s="27"/>
      <c r="P644" s="27"/>
      <c r="Q644" s="27"/>
    </row>
    <row r="645" spans="1:17" s="28" customFormat="1">
      <c r="A645" s="21"/>
      <c r="B645" s="118"/>
      <c r="C645" s="118"/>
      <c r="D645" s="148" t="s">
        <v>203</v>
      </c>
      <c r="E645" s="148"/>
      <c r="F645" s="126"/>
      <c r="G645" s="127"/>
      <c r="H645" s="3"/>
      <c r="I645" s="122"/>
      <c r="J645" s="147"/>
      <c r="K645" s="27"/>
      <c r="L645" s="27"/>
      <c r="M645" s="27"/>
      <c r="N645" s="27"/>
      <c r="O645" s="27"/>
      <c r="P645" s="27"/>
      <c r="Q645" s="27"/>
    </row>
    <row r="646" spans="1:17" s="28" customFormat="1">
      <c r="A646" s="21"/>
      <c r="B646" s="109"/>
      <c r="C646" s="109"/>
      <c r="D646" s="23"/>
      <c r="E646" s="23"/>
      <c r="F646" s="24"/>
      <c r="G646" s="25"/>
      <c r="H646" s="1"/>
      <c r="I646" s="27"/>
      <c r="J646" s="147"/>
      <c r="K646" s="27"/>
      <c r="L646" s="27"/>
      <c r="M646" s="27"/>
      <c r="N646" s="27"/>
      <c r="O646" s="27"/>
      <c r="P646" s="27"/>
      <c r="Q646" s="27"/>
    </row>
    <row r="647" spans="1:17" s="28" customFormat="1" ht="71.25">
      <c r="A647" s="21" t="str">
        <f>+$A$538</f>
        <v>A3</v>
      </c>
      <c r="B647" s="109">
        <v>2</v>
      </c>
      <c r="C647" s="109"/>
      <c r="D647" s="23" t="s">
        <v>204</v>
      </c>
      <c r="E647" s="23"/>
      <c r="F647" s="199"/>
      <c r="G647" s="200"/>
      <c r="H647" s="9"/>
      <c r="I647" s="201"/>
      <c r="J647" s="147"/>
      <c r="K647" s="27"/>
      <c r="L647" s="27"/>
      <c r="M647" s="27"/>
      <c r="N647" s="27"/>
      <c r="O647" s="27"/>
      <c r="P647" s="27"/>
      <c r="Q647" s="27"/>
    </row>
    <row r="648" spans="1:17" s="28" customFormat="1">
      <c r="A648" s="21"/>
      <c r="B648" s="22"/>
      <c r="C648" s="22" t="s">
        <v>324</v>
      </c>
      <c r="D648" s="23"/>
      <c r="F648" s="193">
        <v>3</v>
      </c>
      <c r="G648" s="25" t="s">
        <v>121</v>
      </c>
      <c r="H648" s="9"/>
      <c r="I648" s="27"/>
      <c r="J648" s="147"/>
      <c r="K648" s="27">
        <f>+IF($C648=K$1,$F648*$H654,0)</f>
        <v>0</v>
      </c>
      <c r="L648" s="27">
        <f t="shared" ref="L648:Q648" si="287">+IF($C648=L$1,$F648*$H654,0)</f>
        <v>0</v>
      </c>
      <c r="M648" s="27">
        <f t="shared" si="287"/>
        <v>0</v>
      </c>
      <c r="N648" s="27">
        <f t="shared" si="287"/>
        <v>0</v>
      </c>
      <c r="O648" s="27">
        <f t="shared" si="287"/>
        <v>0</v>
      </c>
      <c r="P648" s="27">
        <f t="shared" si="287"/>
        <v>0</v>
      </c>
      <c r="Q648" s="27">
        <f t="shared" si="287"/>
        <v>0</v>
      </c>
    </row>
    <row r="649" spans="1:17" s="28" customFormat="1">
      <c r="A649" s="21"/>
      <c r="B649" s="22"/>
      <c r="C649" s="22" t="s">
        <v>325</v>
      </c>
      <c r="D649" s="23"/>
      <c r="F649" s="193">
        <v>3</v>
      </c>
      <c r="G649" s="25" t="s">
        <v>121</v>
      </c>
      <c r="H649" s="9"/>
      <c r="I649" s="27"/>
      <c r="J649" s="147"/>
      <c r="K649" s="27">
        <f>+IF($C649=K$1,$F649*$H654,0)</f>
        <v>0</v>
      </c>
      <c r="L649" s="27">
        <f t="shared" ref="L649:Q649" si="288">+IF($C649=L$1,$F649*$H654,0)</f>
        <v>0</v>
      </c>
      <c r="M649" s="27">
        <f t="shared" si="288"/>
        <v>0</v>
      </c>
      <c r="N649" s="27">
        <f t="shared" si="288"/>
        <v>0</v>
      </c>
      <c r="O649" s="27">
        <f t="shared" si="288"/>
        <v>0</v>
      </c>
      <c r="P649" s="27">
        <f t="shared" si="288"/>
        <v>0</v>
      </c>
      <c r="Q649" s="27">
        <f t="shared" si="288"/>
        <v>0</v>
      </c>
    </row>
    <row r="650" spans="1:17" s="28" customFormat="1">
      <c r="A650" s="21"/>
      <c r="B650" s="22"/>
      <c r="C650" s="22" t="s">
        <v>326</v>
      </c>
      <c r="D650" s="23"/>
      <c r="F650" s="193">
        <v>19.2</v>
      </c>
      <c r="G650" s="25" t="s">
        <v>121</v>
      </c>
      <c r="H650" s="9"/>
      <c r="I650" s="27"/>
      <c r="J650" s="147"/>
      <c r="K650" s="27">
        <f>+IF($C650=K$1,$F650*$H654,0)</f>
        <v>0</v>
      </c>
      <c r="L650" s="27">
        <f t="shared" ref="L650:Q650" si="289">+IF($C650=L$1,$F650*$H654,0)</f>
        <v>0</v>
      </c>
      <c r="M650" s="27">
        <f t="shared" si="289"/>
        <v>0</v>
      </c>
      <c r="N650" s="27">
        <f t="shared" si="289"/>
        <v>0</v>
      </c>
      <c r="O650" s="27">
        <f t="shared" si="289"/>
        <v>0</v>
      </c>
      <c r="P650" s="27">
        <f t="shared" si="289"/>
        <v>0</v>
      </c>
      <c r="Q650" s="27">
        <f t="shared" si="289"/>
        <v>0</v>
      </c>
    </row>
    <row r="651" spans="1:17" s="28" customFormat="1">
      <c r="A651" s="21"/>
      <c r="B651" s="22"/>
      <c r="C651" s="22" t="s">
        <v>327</v>
      </c>
      <c r="D651" s="23"/>
      <c r="F651" s="193">
        <v>3</v>
      </c>
      <c r="G651" s="25" t="s">
        <v>121</v>
      </c>
      <c r="H651" s="9"/>
      <c r="I651" s="27"/>
      <c r="J651" s="147"/>
      <c r="K651" s="27">
        <f>+IF($C651=K$1,$F651*$H654,0)</f>
        <v>0</v>
      </c>
      <c r="L651" s="27">
        <f t="shared" ref="L651:Q651" si="290">+IF($C651=L$1,$F651*$H654,0)</f>
        <v>0</v>
      </c>
      <c r="M651" s="27">
        <f t="shared" si="290"/>
        <v>0</v>
      </c>
      <c r="N651" s="27">
        <f t="shared" si="290"/>
        <v>0</v>
      </c>
      <c r="O651" s="27">
        <f t="shared" si="290"/>
        <v>0</v>
      </c>
      <c r="P651" s="27">
        <f t="shared" si="290"/>
        <v>0</v>
      </c>
      <c r="Q651" s="27">
        <f t="shared" si="290"/>
        <v>0</v>
      </c>
    </row>
    <row r="652" spans="1:17" s="28" customFormat="1">
      <c r="A652" s="21"/>
      <c r="B652" s="22"/>
      <c r="C652" s="22" t="s">
        <v>328</v>
      </c>
      <c r="D652" s="23"/>
      <c r="F652" s="193">
        <v>4.75</v>
      </c>
      <c r="G652" s="25" t="s">
        <v>121</v>
      </c>
      <c r="H652" s="9"/>
      <c r="I652" s="27"/>
      <c r="J652" s="147"/>
      <c r="K652" s="27">
        <f>+IF($C652=K$1,$F652*$H654,0)</f>
        <v>0</v>
      </c>
      <c r="L652" s="27">
        <f t="shared" ref="L652:Q652" si="291">+IF($C652=L$1,$F652*$H654,0)</f>
        <v>0</v>
      </c>
      <c r="M652" s="27">
        <f t="shared" si="291"/>
        <v>0</v>
      </c>
      <c r="N652" s="27">
        <f t="shared" si="291"/>
        <v>0</v>
      </c>
      <c r="O652" s="27">
        <f t="shared" si="291"/>
        <v>0</v>
      </c>
      <c r="P652" s="27">
        <f t="shared" si="291"/>
        <v>0</v>
      </c>
      <c r="Q652" s="27">
        <f t="shared" si="291"/>
        <v>0</v>
      </c>
    </row>
    <row r="653" spans="1:17" s="28" customFormat="1">
      <c r="A653" s="21"/>
      <c r="B653" s="22"/>
      <c r="C653" s="22" t="s">
        <v>329</v>
      </c>
      <c r="D653" s="23"/>
      <c r="F653" s="197">
        <v>3</v>
      </c>
      <c r="G653" s="127" t="s">
        <v>121</v>
      </c>
      <c r="H653" s="9"/>
      <c r="I653" s="27"/>
      <c r="J653" s="147"/>
      <c r="K653" s="27">
        <f>+IF($C653=K$1,$F653*$H654,0)</f>
        <v>0</v>
      </c>
      <c r="L653" s="27">
        <f t="shared" ref="L653:Q653" si="292">+IF($C653=L$1,$F653*$H654,0)</f>
        <v>0</v>
      </c>
      <c r="M653" s="27">
        <f t="shared" si="292"/>
        <v>0</v>
      </c>
      <c r="N653" s="27">
        <f t="shared" si="292"/>
        <v>0</v>
      </c>
      <c r="O653" s="27">
        <f t="shared" si="292"/>
        <v>0</v>
      </c>
      <c r="P653" s="27">
        <f t="shared" si="292"/>
        <v>0</v>
      </c>
      <c r="Q653" s="27">
        <f t="shared" si="292"/>
        <v>0</v>
      </c>
    </row>
    <row r="654" spans="1:17" s="28" customFormat="1">
      <c r="A654" s="21"/>
      <c r="B654" s="22"/>
      <c r="D654" s="23"/>
      <c r="F654" s="24">
        <f>SUM(F648:F653)</f>
        <v>35.950000000000003</v>
      </c>
      <c r="G654" s="25" t="s">
        <v>121</v>
      </c>
      <c r="H654" s="348">
        <v>0</v>
      </c>
      <c r="I654" s="27">
        <f>F654*ROUND(H654,2)</f>
        <v>0</v>
      </c>
      <c r="J654" s="147"/>
      <c r="K654" s="27"/>
      <c r="L654" s="27"/>
      <c r="M654" s="27"/>
      <c r="N654" s="27"/>
      <c r="O654" s="27"/>
      <c r="P654" s="27"/>
      <c r="Q654" s="27"/>
    </row>
    <row r="655" spans="1:17" s="28" customFormat="1">
      <c r="A655" s="21"/>
      <c r="B655" s="109"/>
      <c r="C655" s="109"/>
      <c r="D655" s="23"/>
      <c r="E655" s="23"/>
      <c r="F655" s="24"/>
      <c r="G655" s="25"/>
      <c r="H655" s="1"/>
      <c r="I655" s="27"/>
      <c r="J655" s="147"/>
      <c r="K655" s="27"/>
      <c r="L655" s="27"/>
      <c r="M655" s="27"/>
      <c r="N655" s="27"/>
      <c r="O655" s="27"/>
      <c r="P655" s="27"/>
      <c r="Q655" s="27"/>
    </row>
    <row r="656" spans="1:17" s="28" customFormat="1" ht="85.5">
      <c r="A656" s="21" t="str">
        <f>+$A$538</f>
        <v>A3</v>
      </c>
      <c r="B656" s="109">
        <v>3</v>
      </c>
      <c r="C656" s="109"/>
      <c r="D656" s="23" t="s">
        <v>205</v>
      </c>
      <c r="E656" s="23"/>
      <c r="F656" s="205"/>
      <c r="G656" s="200"/>
      <c r="H656" s="9"/>
      <c r="I656" s="201"/>
      <c r="J656" s="147"/>
      <c r="K656" s="27"/>
      <c r="L656" s="27"/>
      <c r="M656" s="27"/>
      <c r="N656" s="27"/>
      <c r="O656" s="27"/>
      <c r="P656" s="27"/>
      <c r="Q656" s="27"/>
    </row>
    <row r="657" spans="1:255" s="28" customFormat="1">
      <c r="A657" s="21"/>
      <c r="B657" s="22"/>
      <c r="C657" s="22" t="s">
        <v>324</v>
      </c>
      <c r="D657" s="23"/>
      <c r="F657" s="193">
        <v>8.9700000000000006</v>
      </c>
      <c r="G657" s="25" t="s">
        <v>121</v>
      </c>
      <c r="H657" s="9"/>
      <c r="I657" s="27"/>
      <c r="J657" s="147"/>
      <c r="K657" s="27">
        <f>+IF($C657=K$1,$F657*$H663,0)</f>
        <v>0</v>
      </c>
      <c r="L657" s="27">
        <f t="shared" ref="L657:Q657" si="293">+IF($C657=L$1,$F657*$H663,0)</f>
        <v>0</v>
      </c>
      <c r="M657" s="27">
        <f t="shared" si="293"/>
        <v>0</v>
      </c>
      <c r="N657" s="27">
        <f t="shared" si="293"/>
        <v>0</v>
      </c>
      <c r="O657" s="27">
        <f t="shared" si="293"/>
        <v>0</v>
      </c>
      <c r="P657" s="27">
        <f t="shared" si="293"/>
        <v>0</v>
      </c>
      <c r="Q657" s="27">
        <f t="shared" si="293"/>
        <v>0</v>
      </c>
    </row>
    <row r="658" spans="1:255" s="28" customFormat="1">
      <c r="A658" s="21"/>
      <c r="B658" s="22"/>
      <c r="C658" s="22" t="s">
        <v>325</v>
      </c>
      <c r="D658" s="23"/>
      <c r="F658" s="193">
        <v>8.9700000000000006</v>
      </c>
      <c r="G658" s="25" t="s">
        <v>121</v>
      </c>
      <c r="H658" s="9"/>
      <c r="I658" s="27"/>
      <c r="J658" s="147"/>
      <c r="K658" s="27">
        <f>+IF($C658=K$1,$F658*$H663,0)</f>
        <v>0</v>
      </c>
      <c r="L658" s="27">
        <f t="shared" ref="L658:Q658" si="294">+IF($C658=L$1,$F658*$H663,0)</f>
        <v>0</v>
      </c>
      <c r="M658" s="27">
        <f t="shared" si="294"/>
        <v>0</v>
      </c>
      <c r="N658" s="27">
        <f t="shared" si="294"/>
        <v>0</v>
      </c>
      <c r="O658" s="27">
        <f t="shared" si="294"/>
        <v>0</v>
      </c>
      <c r="P658" s="27">
        <f t="shared" si="294"/>
        <v>0</v>
      </c>
      <c r="Q658" s="27">
        <f t="shared" si="294"/>
        <v>0</v>
      </c>
    </row>
    <row r="659" spans="1:255" s="28" customFormat="1">
      <c r="A659" s="21"/>
      <c r="B659" s="22"/>
      <c r="C659" s="22" t="s">
        <v>326</v>
      </c>
      <c r="D659" s="23"/>
      <c r="F659" s="193">
        <v>62.3</v>
      </c>
      <c r="G659" s="25" t="s">
        <v>121</v>
      </c>
      <c r="H659" s="9"/>
      <c r="I659" s="27"/>
      <c r="J659" s="147"/>
      <c r="K659" s="27">
        <f>+IF($C659=K$1,$F659*$H663,0)</f>
        <v>0</v>
      </c>
      <c r="L659" s="27">
        <f t="shared" ref="L659:Q659" si="295">+IF($C659=L$1,$F659*$H663,0)</f>
        <v>0</v>
      </c>
      <c r="M659" s="27">
        <f t="shared" si="295"/>
        <v>0</v>
      </c>
      <c r="N659" s="27">
        <f t="shared" si="295"/>
        <v>0</v>
      </c>
      <c r="O659" s="27">
        <f t="shared" si="295"/>
        <v>0</v>
      </c>
      <c r="P659" s="27">
        <f t="shared" si="295"/>
        <v>0</v>
      </c>
      <c r="Q659" s="27">
        <f t="shared" si="295"/>
        <v>0</v>
      </c>
    </row>
    <row r="660" spans="1:255" s="28" customFormat="1">
      <c r="A660" s="21"/>
      <c r="B660" s="22"/>
      <c r="C660" s="22" t="s">
        <v>327</v>
      </c>
      <c r="D660" s="23"/>
      <c r="F660" s="193">
        <v>8.9700000000000006</v>
      </c>
      <c r="G660" s="25" t="s">
        <v>121</v>
      </c>
      <c r="H660" s="9"/>
      <c r="I660" s="27"/>
      <c r="J660" s="147"/>
      <c r="K660" s="27">
        <f>+IF($C660=K$1,$F660*$H663,0)</f>
        <v>0</v>
      </c>
      <c r="L660" s="27">
        <f t="shared" ref="L660:Q660" si="296">+IF($C660=L$1,$F660*$H663,0)</f>
        <v>0</v>
      </c>
      <c r="M660" s="27">
        <f t="shared" si="296"/>
        <v>0</v>
      </c>
      <c r="N660" s="27">
        <f t="shared" si="296"/>
        <v>0</v>
      </c>
      <c r="O660" s="27">
        <f t="shared" si="296"/>
        <v>0</v>
      </c>
      <c r="P660" s="27">
        <f t="shared" si="296"/>
        <v>0</v>
      </c>
      <c r="Q660" s="27">
        <f t="shared" si="296"/>
        <v>0</v>
      </c>
    </row>
    <row r="661" spans="1:255" s="206" customFormat="1">
      <c r="A661" s="21"/>
      <c r="B661" s="22"/>
      <c r="C661" s="22" t="s">
        <v>328</v>
      </c>
      <c r="D661" s="23"/>
      <c r="E661" s="28"/>
      <c r="F661" s="193">
        <v>12.96</v>
      </c>
      <c r="G661" s="25" t="s">
        <v>121</v>
      </c>
      <c r="H661" s="9"/>
      <c r="I661" s="27"/>
      <c r="J661" s="147"/>
      <c r="K661" s="27">
        <f>+IF($C661=K$1,$F661*$H663,0)</f>
        <v>0</v>
      </c>
      <c r="L661" s="27">
        <f t="shared" ref="L661:Q661" si="297">+IF($C661=L$1,$F661*$H663,0)</f>
        <v>0</v>
      </c>
      <c r="M661" s="27">
        <f t="shared" si="297"/>
        <v>0</v>
      </c>
      <c r="N661" s="27">
        <f t="shared" si="297"/>
        <v>0</v>
      </c>
      <c r="O661" s="27">
        <f t="shared" si="297"/>
        <v>0</v>
      </c>
      <c r="P661" s="27">
        <f t="shared" si="297"/>
        <v>0</v>
      </c>
      <c r="Q661" s="27">
        <f t="shared" si="297"/>
        <v>0</v>
      </c>
      <c r="R661" s="28"/>
      <c r="S661" s="28"/>
      <c r="T661" s="28"/>
      <c r="U661" s="28"/>
      <c r="V661" s="28"/>
      <c r="W661" s="28"/>
      <c r="X661" s="28"/>
      <c r="Y661" s="28"/>
      <c r="Z661" s="28"/>
      <c r="AA661" s="28"/>
      <c r="AB661" s="28"/>
      <c r="AC661" s="28"/>
      <c r="AD661" s="28"/>
      <c r="AE661" s="28"/>
      <c r="AF661" s="28"/>
      <c r="AG661" s="28"/>
      <c r="AH661" s="28"/>
      <c r="AI661" s="28"/>
      <c r="AJ661" s="28"/>
      <c r="AK661" s="28"/>
      <c r="AL661" s="28"/>
      <c r="AM661" s="28"/>
      <c r="AN661" s="28"/>
      <c r="AO661" s="28"/>
      <c r="AP661" s="28"/>
      <c r="AQ661" s="28"/>
      <c r="AR661" s="28"/>
      <c r="AS661" s="28"/>
      <c r="AT661" s="28"/>
      <c r="AU661" s="28"/>
      <c r="AV661" s="28"/>
      <c r="AW661" s="28"/>
      <c r="AX661" s="28"/>
      <c r="AY661" s="28"/>
      <c r="AZ661" s="28"/>
      <c r="BA661" s="28"/>
      <c r="BB661" s="28"/>
      <c r="BC661" s="28"/>
      <c r="BD661" s="28"/>
      <c r="BE661" s="28"/>
      <c r="BF661" s="28"/>
      <c r="BG661" s="28"/>
      <c r="BH661" s="28"/>
      <c r="BI661" s="28"/>
      <c r="BJ661" s="28"/>
      <c r="BK661" s="28"/>
      <c r="BL661" s="28"/>
      <c r="BM661" s="28"/>
      <c r="BN661" s="28"/>
      <c r="BO661" s="28"/>
      <c r="BP661" s="28"/>
      <c r="BQ661" s="28"/>
      <c r="BR661" s="28"/>
      <c r="BS661" s="28"/>
      <c r="BT661" s="28"/>
      <c r="BU661" s="28"/>
      <c r="BV661" s="28"/>
      <c r="BW661" s="28"/>
      <c r="BX661" s="28"/>
      <c r="BY661" s="28"/>
      <c r="BZ661" s="28"/>
      <c r="CA661" s="28"/>
      <c r="CB661" s="28"/>
      <c r="CC661" s="28"/>
      <c r="CD661" s="28"/>
      <c r="CE661" s="28"/>
      <c r="CF661" s="28"/>
      <c r="CG661" s="28"/>
      <c r="CH661" s="28"/>
      <c r="CI661" s="28"/>
      <c r="CJ661" s="28"/>
      <c r="CK661" s="28"/>
      <c r="CL661" s="28"/>
      <c r="CM661" s="28"/>
      <c r="CN661" s="28"/>
      <c r="CO661" s="28"/>
      <c r="CP661" s="28"/>
      <c r="CQ661" s="28"/>
      <c r="CR661" s="28"/>
      <c r="CS661" s="28"/>
      <c r="CT661" s="28"/>
      <c r="CU661" s="28"/>
      <c r="CV661" s="28"/>
      <c r="CW661" s="28"/>
      <c r="CX661" s="28"/>
      <c r="CY661" s="28"/>
      <c r="CZ661" s="28"/>
      <c r="DA661" s="28"/>
      <c r="DB661" s="28"/>
      <c r="DC661" s="28"/>
      <c r="DD661" s="28"/>
      <c r="DE661" s="28"/>
      <c r="DF661" s="28"/>
      <c r="DG661" s="28"/>
      <c r="DH661" s="28"/>
      <c r="DI661" s="28"/>
      <c r="DJ661" s="28"/>
      <c r="DK661" s="28"/>
      <c r="DL661" s="28"/>
      <c r="DM661" s="28"/>
      <c r="DN661" s="28"/>
      <c r="DO661" s="28"/>
      <c r="DP661" s="28"/>
      <c r="DQ661" s="28"/>
      <c r="DR661" s="28"/>
      <c r="DS661" s="28"/>
      <c r="DT661" s="28"/>
      <c r="DU661" s="28"/>
      <c r="DV661" s="28"/>
      <c r="DW661" s="28"/>
      <c r="DX661" s="28"/>
      <c r="DY661" s="28"/>
      <c r="DZ661" s="28"/>
      <c r="EA661" s="28"/>
      <c r="EB661" s="28"/>
      <c r="EC661" s="28"/>
      <c r="ED661" s="28"/>
      <c r="EE661" s="28"/>
      <c r="EF661" s="28"/>
      <c r="EG661" s="28"/>
      <c r="EH661" s="28"/>
      <c r="EI661" s="28"/>
      <c r="EJ661" s="28"/>
      <c r="EK661" s="28"/>
      <c r="EL661" s="28"/>
      <c r="EM661" s="28"/>
      <c r="EN661" s="28"/>
      <c r="EO661" s="28"/>
      <c r="EP661" s="28"/>
      <c r="EQ661" s="28"/>
      <c r="ER661" s="28"/>
      <c r="ES661" s="28"/>
      <c r="ET661" s="28"/>
      <c r="EU661" s="28"/>
      <c r="EV661" s="28"/>
      <c r="EW661" s="28"/>
      <c r="EX661" s="28"/>
      <c r="EY661" s="28"/>
      <c r="EZ661" s="28"/>
      <c r="FA661" s="28"/>
      <c r="FB661" s="28"/>
      <c r="FC661" s="28"/>
      <c r="FD661" s="28"/>
      <c r="FE661" s="28"/>
      <c r="FF661" s="28"/>
      <c r="FG661" s="28"/>
      <c r="FH661" s="28"/>
      <c r="FI661" s="28"/>
      <c r="FJ661" s="28"/>
      <c r="FK661" s="28"/>
      <c r="FL661" s="28"/>
      <c r="FM661" s="28"/>
      <c r="FN661" s="28"/>
      <c r="FO661" s="28"/>
      <c r="FP661" s="28"/>
      <c r="FQ661" s="28"/>
      <c r="FR661" s="28"/>
      <c r="FS661" s="28"/>
      <c r="FT661" s="28"/>
      <c r="FU661" s="28"/>
      <c r="FV661" s="28"/>
      <c r="FW661" s="28"/>
      <c r="FX661" s="28"/>
      <c r="FY661" s="28"/>
      <c r="FZ661" s="28"/>
      <c r="GA661" s="28"/>
      <c r="GB661" s="28"/>
      <c r="GC661" s="28"/>
      <c r="GD661" s="28"/>
      <c r="GE661" s="28"/>
      <c r="GF661" s="28"/>
      <c r="GG661" s="28"/>
      <c r="GH661" s="28"/>
      <c r="GI661" s="28"/>
      <c r="GJ661" s="28"/>
      <c r="GK661" s="28"/>
      <c r="GL661" s="28"/>
      <c r="GM661" s="28"/>
      <c r="GN661" s="28"/>
      <c r="GO661" s="28"/>
      <c r="GP661" s="28"/>
      <c r="GQ661" s="28"/>
      <c r="GR661" s="28"/>
      <c r="GS661" s="28"/>
      <c r="GT661" s="28"/>
      <c r="GU661" s="28"/>
      <c r="GV661" s="28"/>
      <c r="GW661" s="28"/>
      <c r="GX661" s="28"/>
      <c r="GY661" s="28"/>
      <c r="GZ661" s="28"/>
      <c r="HA661" s="28"/>
      <c r="HB661" s="28"/>
      <c r="HC661" s="28"/>
      <c r="HD661" s="28"/>
      <c r="HE661" s="28"/>
      <c r="HF661" s="28"/>
      <c r="HG661" s="28"/>
      <c r="HH661" s="28"/>
      <c r="HI661" s="28"/>
      <c r="HJ661" s="28"/>
      <c r="HK661" s="28"/>
      <c r="HL661" s="28"/>
      <c r="HM661" s="28"/>
      <c r="HN661" s="28"/>
      <c r="HO661" s="28"/>
      <c r="HP661" s="28"/>
      <c r="HQ661" s="28"/>
      <c r="HR661" s="28"/>
      <c r="HS661" s="28"/>
      <c r="HT661" s="28"/>
      <c r="HU661" s="28"/>
      <c r="HV661" s="28"/>
      <c r="HW661" s="28"/>
      <c r="HX661" s="28"/>
      <c r="HY661" s="28"/>
      <c r="HZ661" s="28"/>
      <c r="IA661" s="28"/>
      <c r="IB661" s="28"/>
      <c r="IC661" s="28"/>
      <c r="ID661" s="28"/>
      <c r="IE661" s="28"/>
      <c r="IF661" s="28"/>
      <c r="IG661" s="28"/>
      <c r="IH661" s="28"/>
      <c r="II661" s="28"/>
      <c r="IJ661" s="28"/>
      <c r="IK661" s="28"/>
      <c r="IL661" s="28"/>
      <c r="IM661" s="28"/>
      <c r="IN661" s="28"/>
      <c r="IO661" s="28"/>
      <c r="IP661" s="28"/>
      <c r="IQ661" s="28"/>
      <c r="IR661" s="28"/>
      <c r="IS661" s="28"/>
      <c r="IT661" s="28"/>
      <c r="IU661" s="28"/>
    </row>
    <row r="662" spans="1:255" s="28" customFormat="1">
      <c r="A662" s="21"/>
      <c r="B662" s="22"/>
      <c r="C662" s="22" t="s">
        <v>329</v>
      </c>
      <c r="D662" s="23"/>
      <c r="F662" s="197">
        <v>8.9700000000000006</v>
      </c>
      <c r="G662" s="127" t="s">
        <v>121</v>
      </c>
      <c r="H662" s="9"/>
      <c r="I662" s="27"/>
      <c r="J662" s="147"/>
      <c r="K662" s="27">
        <f>+IF($C662=K$1,$F662*$H663,0)</f>
        <v>0</v>
      </c>
      <c r="L662" s="27">
        <f t="shared" ref="L662:Q662" si="298">+IF($C662=L$1,$F662*$H663,0)</f>
        <v>0</v>
      </c>
      <c r="M662" s="27">
        <f t="shared" si="298"/>
        <v>0</v>
      </c>
      <c r="N662" s="27">
        <f t="shared" si="298"/>
        <v>0</v>
      </c>
      <c r="O662" s="27">
        <f t="shared" si="298"/>
        <v>0</v>
      </c>
      <c r="P662" s="27">
        <f t="shared" si="298"/>
        <v>0</v>
      </c>
      <c r="Q662" s="27">
        <f t="shared" si="298"/>
        <v>0</v>
      </c>
    </row>
    <row r="663" spans="1:255" s="28" customFormat="1">
      <c r="A663" s="21"/>
      <c r="B663" s="22"/>
      <c r="D663" s="23"/>
      <c r="F663" s="24">
        <f>SUM(F657:F662)</f>
        <v>111.13999999999999</v>
      </c>
      <c r="G663" s="25" t="s">
        <v>121</v>
      </c>
      <c r="H663" s="348">
        <v>0</v>
      </c>
      <c r="I663" s="27">
        <f>F663*ROUND(H663,2)</f>
        <v>0</v>
      </c>
      <c r="J663" s="147"/>
      <c r="K663" s="27"/>
      <c r="L663" s="27"/>
      <c r="M663" s="27"/>
      <c r="N663" s="27"/>
      <c r="O663" s="27"/>
      <c r="P663" s="27"/>
      <c r="Q663" s="27"/>
    </row>
    <row r="664" spans="1:255" s="28" customFormat="1">
      <c r="A664" s="21"/>
      <c r="B664" s="109"/>
      <c r="C664" s="109"/>
      <c r="D664" s="23"/>
      <c r="E664" s="23"/>
      <c r="F664" s="24"/>
      <c r="G664" s="25"/>
      <c r="H664" s="1"/>
      <c r="I664" s="27"/>
      <c r="J664" s="147"/>
      <c r="K664" s="27"/>
      <c r="L664" s="27"/>
      <c r="M664" s="27"/>
      <c r="N664" s="27"/>
      <c r="O664" s="27"/>
      <c r="P664" s="27"/>
      <c r="Q664" s="27"/>
    </row>
    <row r="665" spans="1:255" s="28" customFormat="1" ht="71.25">
      <c r="A665" s="202" t="str">
        <f>+$A$538</f>
        <v>A3</v>
      </c>
      <c r="B665" s="203">
        <f t="shared" ref="B665" si="299">+B656+1</f>
        <v>4</v>
      </c>
      <c r="C665" s="203"/>
      <c r="D665" s="204" t="s">
        <v>323</v>
      </c>
      <c r="E665" s="204"/>
      <c r="F665" s="205"/>
      <c r="G665" s="200"/>
      <c r="H665" s="9"/>
      <c r="I665" s="201"/>
      <c r="J665" s="238"/>
      <c r="K665" s="201"/>
      <c r="L665" s="201"/>
      <c r="M665" s="201"/>
      <c r="N665" s="201"/>
      <c r="O665" s="201"/>
      <c r="P665" s="201"/>
      <c r="Q665" s="201"/>
      <c r="R665" s="206"/>
      <c r="S665" s="206"/>
      <c r="T665" s="206"/>
      <c r="U665" s="206"/>
      <c r="V665" s="206"/>
      <c r="W665" s="206"/>
      <c r="X665" s="206"/>
      <c r="Y665" s="206"/>
      <c r="Z665" s="206"/>
      <c r="AA665" s="206"/>
      <c r="AB665" s="206"/>
      <c r="AC665" s="206"/>
      <c r="AD665" s="206"/>
      <c r="AE665" s="206"/>
      <c r="AF665" s="206"/>
      <c r="AG665" s="206"/>
      <c r="AH665" s="206"/>
      <c r="AI665" s="206"/>
      <c r="AJ665" s="206"/>
      <c r="AK665" s="206"/>
      <c r="AL665" s="206"/>
      <c r="AM665" s="206"/>
      <c r="AN665" s="206"/>
      <c r="AO665" s="206"/>
      <c r="AP665" s="206"/>
      <c r="AQ665" s="206"/>
      <c r="AR665" s="206"/>
      <c r="AS665" s="206"/>
      <c r="AT665" s="206"/>
      <c r="AU665" s="206"/>
      <c r="AV665" s="206"/>
      <c r="AW665" s="206"/>
      <c r="AX665" s="206"/>
      <c r="AY665" s="206"/>
      <c r="AZ665" s="206"/>
      <c r="BA665" s="206"/>
      <c r="BB665" s="206"/>
      <c r="BC665" s="206"/>
      <c r="BD665" s="206"/>
      <c r="BE665" s="206"/>
      <c r="BF665" s="206"/>
      <c r="BG665" s="206"/>
      <c r="BH665" s="206"/>
      <c r="BI665" s="206"/>
      <c r="BJ665" s="206"/>
      <c r="BK665" s="206"/>
      <c r="BL665" s="206"/>
      <c r="BM665" s="206"/>
      <c r="BN665" s="206"/>
      <c r="BO665" s="206"/>
      <c r="BP665" s="206"/>
      <c r="BQ665" s="206"/>
      <c r="BR665" s="206"/>
      <c r="BS665" s="206"/>
      <c r="BT665" s="206"/>
      <c r="BU665" s="206"/>
      <c r="BV665" s="206"/>
      <c r="BW665" s="206"/>
      <c r="BX665" s="206"/>
      <c r="BY665" s="206"/>
      <c r="BZ665" s="206"/>
      <c r="CA665" s="206"/>
      <c r="CB665" s="206"/>
      <c r="CC665" s="206"/>
      <c r="CD665" s="206"/>
      <c r="CE665" s="206"/>
      <c r="CF665" s="206"/>
      <c r="CG665" s="206"/>
      <c r="CH665" s="206"/>
      <c r="CI665" s="206"/>
      <c r="CJ665" s="206"/>
      <c r="CK665" s="206"/>
      <c r="CL665" s="206"/>
      <c r="CM665" s="206"/>
      <c r="CN665" s="206"/>
      <c r="CO665" s="206"/>
      <c r="CP665" s="206"/>
      <c r="CQ665" s="206"/>
      <c r="CR665" s="206"/>
      <c r="CS665" s="206"/>
      <c r="CT665" s="206"/>
      <c r="CU665" s="206"/>
      <c r="CV665" s="206"/>
      <c r="CW665" s="206"/>
      <c r="CX665" s="206"/>
      <c r="CY665" s="206"/>
      <c r="CZ665" s="206"/>
      <c r="DA665" s="206"/>
      <c r="DB665" s="206"/>
      <c r="DC665" s="206"/>
      <c r="DD665" s="206"/>
      <c r="DE665" s="206"/>
      <c r="DF665" s="206"/>
      <c r="DG665" s="206"/>
      <c r="DH665" s="206"/>
      <c r="DI665" s="206"/>
      <c r="DJ665" s="206"/>
      <c r="DK665" s="206"/>
      <c r="DL665" s="206"/>
      <c r="DM665" s="206"/>
      <c r="DN665" s="206"/>
      <c r="DO665" s="206"/>
      <c r="DP665" s="206"/>
      <c r="DQ665" s="206"/>
      <c r="DR665" s="206"/>
      <c r="DS665" s="206"/>
      <c r="DT665" s="206"/>
      <c r="DU665" s="206"/>
      <c r="DV665" s="206"/>
      <c r="DW665" s="206"/>
      <c r="DX665" s="206"/>
      <c r="DY665" s="206"/>
      <c r="DZ665" s="206"/>
      <c r="EA665" s="206"/>
      <c r="EB665" s="206"/>
      <c r="EC665" s="206"/>
      <c r="ED665" s="206"/>
      <c r="EE665" s="206"/>
      <c r="EF665" s="206"/>
      <c r="EG665" s="206"/>
      <c r="EH665" s="206"/>
      <c r="EI665" s="206"/>
      <c r="EJ665" s="206"/>
      <c r="EK665" s="206"/>
      <c r="EL665" s="206"/>
      <c r="EM665" s="206"/>
      <c r="EN665" s="206"/>
      <c r="EO665" s="206"/>
      <c r="EP665" s="206"/>
      <c r="EQ665" s="206"/>
      <c r="ER665" s="206"/>
      <c r="ES665" s="206"/>
      <c r="ET665" s="206"/>
      <c r="EU665" s="206"/>
      <c r="EV665" s="206"/>
      <c r="EW665" s="206"/>
      <c r="EX665" s="206"/>
      <c r="EY665" s="206"/>
      <c r="EZ665" s="206"/>
      <c r="FA665" s="206"/>
      <c r="FB665" s="206"/>
      <c r="FC665" s="206"/>
      <c r="FD665" s="206"/>
      <c r="FE665" s="206"/>
      <c r="FF665" s="206"/>
      <c r="FG665" s="206"/>
      <c r="FH665" s="206"/>
      <c r="FI665" s="206"/>
      <c r="FJ665" s="206"/>
      <c r="FK665" s="206"/>
      <c r="FL665" s="206"/>
      <c r="FM665" s="206"/>
      <c r="FN665" s="206"/>
      <c r="FO665" s="206"/>
      <c r="FP665" s="206"/>
      <c r="FQ665" s="206"/>
      <c r="FR665" s="206"/>
      <c r="FS665" s="206"/>
      <c r="FT665" s="206"/>
      <c r="FU665" s="206"/>
      <c r="FV665" s="206"/>
      <c r="FW665" s="206"/>
      <c r="FX665" s="206"/>
      <c r="FY665" s="206"/>
      <c r="FZ665" s="206"/>
      <c r="GA665" s="206"/>
      <c r="GB665" s="206"/>
      <c r="GC665" s="206"/>
      <c r="GD665" s="206"/>
      <c r="GE665" s="206"/>
      <c r="GF665" s="206"/>
      <c r="GG665" s="206"/>
      <c r="GH665" s="206"/>
      <c r="GI665" s="206"/>
      <c r="GJ665" s="206"/>
      <c r="GK665" s="206"/>
      <c r="GL665" s="206"/>
      <c r="GM665" s="206"/>
      <c r="GN665" s="206"/>
      <c r="GO665" s="206"/>
      <c r="GP665" s="206"/>
      <c r="GQ665" s="206"/>
      <c r="GR665" s="206"/>
      <c r="GS665" s="206"/>
      <c r="GT665" s="206"/>
      <c r="GU665" s="206"/>
      <c r="GV665" s="206"/>
      <c r="GW665" s="206"/>
      <c r="GX665" s="206"/>
      <c r="GY665" s="206"/>
      <c r="GZ665" s="206"/>
      <c r="HA665" s="206"/>
      <c r="HB665" s="206"/>
      <c r="HC665" s="206"/>
      <c r="HD665" s="206"/>
      <c r="HE665" s="206"/>
      <c r="HF665" s="206"/>
      <c r="HG665" s="206"/>
      <c r="HH665" s="206"/>
      <c r="HI665" s="206"/>
      <c r="HJ665" s="206"/>
      <c r="HK665" s="206"/>
      <c r="HL665" s="206"/>
      <c r="HM665" s="206"/>
      <c r="HN665" s="206"/>
      <c r="HO665" s="206"/>
      <c r="HP665" s="206"/>
      <c r="HQ665" s="206"/>
      <c r="HR665" s="206"/>
      <c r="HS665" s="206"/>
      <c r="HT665" s="206"/>
      <c r="HU665" s="206"/>
      <c r="HV665" s="206"/>
      <c r="HW665" s="206"/>
      <c r="HX665" s="206"/>
      <c r="HY665" s="206"/>
      <c r="HZ665" s="206"/>
      <c r="IA665" s="206"/>
      <c r="IB665" s="206"/>
      <c r="IC665" s="206"/>
      <c r="ID665" s="206"/>
      <c r="IE665" s="206"/>
      <c r="IF665" s="206"/>
      <c r="IG665" s="206"/>
      <c r="IH665" s="206"/>
      <c r="II665" s="206"/>
      <c r="IJ665" s="206"/>
      <c r="IK665" s="206"/>
      <c r="IL665" s="206"/>
      <c r="IM665" s="206"/>
      <c r="IN665" s="206"/>
      <c r="IO665" s="206"/>
      <c r="IP665" s="206"/>
      <c r="IQ665" s="206"/>
      <c r="IR665" s="206"/>
      <c r="IS665" s="206"/>
      <c r="IT665" s="206"/>
      <c r="IU665" s="206"/>
    </row>
    <row r="666" spans="1:255" s="28" customFormat="1">
      <c r="A666" s="21"/>
      <c r="B666" s="22"/>
      <c r="C666" s="22" t="s">
        <v>324</v>
      </c>
      <c r="D666" s="23"/>
      <c r="F666" s="193">
        <v>0.91</v>
      </c>
      <c r="G666" s="25" t="s">
        <v>121</v>
      </c>
      <c r="H666" s="9"/>
      <c r="I666" s="27"/>
      <c r="J666" s="147"/>
      <c r="K666" s="27">
        <f>+IF($C666=K$1,$F666*$H672,0)</f>
        <v>0</v>
      </c>
      <c r="L666" s="27">
        <f t="shared" ref="L666:Q666" si="300">+IF($C666=L$1,$F666*$H672,0)</f>
        <v>0</v>
      </c>
      <c r="M666" s="27">
        <f t="shared" si="300"/>
        <v>0</v>
      </c>
      <c r="N666" s="27">
        <f t="shared" si="300"/>
        <v>0</v>
      </c>
      <c r="O666" s="27">
        <f t="shared" si="300"/>
        <v>0</v>
      </c>
      <c r="P666" s="27">
        <f t="shared" si="300"/>
        <v>0</v>
      </c>
      <c r="Q666" s="27">
        <f t="shared" si="300"/>
        <v>0</v>
      </c>
    </row>
    <row r="667" spans="1:255" s="28" customFormat="1">
      <c r="A667" s="21"/>
      <c r="B667" s="22"/>
      <c r="C667" s="22" t="s">
        <v>325</v>
      </c>
      <c r="D667" s="23"/>
      <c r="F667" s="193">
        <v>0.91</v>
      </c>
      <c r="G667" s="25" t="s">
        <v>121</v>
      </c>
      <c r="H667" s="9"/>
      <c r="I667" s="27"/>
      <c r="J667" s="147"/>
      <c r="K667" s="27">
        <f>+IF($C667=K$1,$F667*$H672,0)</f>
        <v>0</v>
      </c>
      <c r="L667" s="27">
        <f t="shared" ref="L667:Q667" si="301">+IF($C667=L$1,$F667*$H672,0)</f>
        <v>0</v>
      </c>
      <c r="M667" s="27">
        <f t="shared" si="301"/>
        <v>0</v>
      </c>
      <c r="N667" s="27">
        <f t="shared" si="301"/>
        <v>0</v>
      </c>
      <c r="O667" s="27">
        <f t="shared" si="301"/>
        <v>0</v>
      </c>
      <c r="P667" s="27">
        <f t="shared" si="301"/>
        <v>0</v>
      </c>
      <c r="Q667" s="27">
        <f t="shared" si="301"/>
        <v>0</v>
      </c>
    </row>
    <row r="668" spans="1:255" s="28" customFormat="1">
      <c r="A668" s="21"/>
      <c r="B668" s="22"/>
      <c r="C668" s="22" t="s">
        <v>326</v>
      </c>
      <c r="D668" s="23"/>
      <c r="F668" s="193">
        <v>10.08</v>
      </c>
      <c r="G668" s="25" t="s">
        <v>121</v>
      </c>
      <c r="H668" s="9"/>
      <c r="I668" s="27"/>
      <c r="J668" s="147"/>
      <c r="K668" s="27">
        <f>+IF($C668=K$1,$F668*$H672,0)</f>
        <v>0</v>
      </c>
      <c r="L668" s="27">
        <f t="shared" ref="L668:Q668" si="302">+IF($C668=L$1,$F668*$H672,0)</f>
        <v>0</v>
      </c>
      <c r="M668" s="27">
        <f t="shared" si="302"/>
        <v>0</v>
      </c>
      <c r="N668" s="27">
        <f t="shared" si="302"/>
        <v>0</v>
      </c>
      <c r="O668" s="27">
        <f t="shared" si="302"/>
        <v>0</v>
      </c>
      <c r="P668" s="27">
        <f t="shared" si="302"/>
        <v>0</v>
      </c>
      <c r="Q668" s="27">
        <f t="shared" si="302"/>
        <v>0</v>
      </c>
    </row>
    <row r="669" spans="1:255" s="28" customFormat="1">
      <c r="A669" s="21"/>
      <c r="B669" s="22"/>
      <c r="C669" s="22" t="s">
        <v>327</v>
      </c>
      <c r="D669" s="23"/>
      <c r="F669" s="193">
        <v>0.91</v>
      </c>
      <c r="G669" s="25" t="s">
        <v>121</v>
      </c>
      <c r="H669" s="9"/>
      <c r="I669" s="27"/>
      <c r="J669" s="147"/>
      <c r="K669" s="27">
        <f>+IF($C669=K$1,$F669*$H672,0)</f>
        <v>0</v>
      </c>
      <c r="L669" s="27">
        <f t="shared" ref="L669:Q669" si="303">+IF($C669=L$1,$F669*$H672,0)</f>
        <v>0</v>
      </c>
      <c r="M669" s="27">
        <f t="shared" si="303"/>
        <v>0</v>
      </c>
      <c r="N669" s="27">
        <f t="shared" si="303"/>
        <v>0</v>
      </c>
      <c r="O669" s="27">
        <f t="shared" si="303"/>
        <v>0</v>
      </c>
      <c r="P669" s="27">
        <f t="shared" si="303"/>
        <v>0</v>
      </c>
      <c r="Q669" s="27">
        <f t="shared" si="303"/>
        <v>0</v>
      </c>
    </row>
    <row r="670" spans="1:255" s="28" customFormat="1">
      <c r="A670" s="21"/>
      <c r="B670" s="22"/>
      <c r="C670" s="22" t="s">
        <v>328</v>
      </c>
      <c r="D670" s="23"/>
      <c r="F670" s="193">
        <v>1.44</v>
      </c>
      <c r="G670" s="25" t="s">
        <v>121</v>
      </c>
      <c r="H670" s="9"/>
      <c r="I670" s="27"/>
      <c r="J670" s="147"/>
      <c r="K670" s="27">
        <f>+IF($C670=K$1,$F670*$H672,0)</f>
        <v>0</v>
      </c>
      <c r="L670" s="27">
        <f t="shared" ref="L670:Q670" si="304">+IF($C670=L$1,$F670*$H672,0)</f>
        <v>0</v>
      </c>
      <c r="M670" s="27">
        <f t="shared" si="304"/>
        <v>0</v>
      </c>
      <c r="N670" s="27">
        <f t="shared" si="304"/>
        <v>0</v>
      </c>
      <c r="O670" s="27">
        <f t="shared" si="304"/>
        <v>0</v>
      </c>
      <c r="P670" s="27">
        <f t="shared" si="304"/>
        <v>0</v>
      </c>
      <c r="Q670" s="27">
        <f t="shared" si="304"/>
        <v>0</v>
      </c>
    </row>
    <row r="671" spans="1:255" s="28" customFormat="1">
      <c r="A671" s="21"/>
      <c r="B671" s="22"/>
      <c r="C671" s="22" t="s">
        <v>329</v>
      </c>
      <c r="D671" s="23"/>
      <c r="F671" s="197">
        <v>0.91</v>
      </c>
      <c r="G671" s="127" t="s">
        <v>121</v>
      </c>
      <c r="H671" s="9"/>
      <c r="I671" s="27"/>
      <c r="J671" s="147"/>
      <c r="K671" s="27">
        <f>+IF($C671=K$1,$F671*$H672,0)</f>
        <v>0</v>
      </c>
      <c r="L671" s="27">
        <f t="shared" ref="L671:Q671" si="305">+IF($C671=L$1,$F671*$H672,0)</f>
        <v>0</v>
      </c>
      <c r="M671" s="27">
        <f t="shared" si="305"/>
        <v>0</v>
      </c>
      <c r="N671" s="27">
        <f t="shared" si="305"/>
        <v>0</v>
      </c>
      <c r="O671" s="27">
        <f t="shared" si="305"/>
        <v>0</v>
      </c>
      <c r="P671" s="27">
        <f t="shared" si="305"/>
        <v>0</v>
      </c>
      <c r="Q671" s="27">
        <f t="shared" si="305"/>
        <v>0</v>
      </c>
    </row>
    <row r="672" spans="1:255" s="28" customFormat="1">
      <c r="A672" s="21"/>
      <c r="B672" s="22"/>
      <c r="D672" s="23"/>
      <c r="F672" s="24">
        <f>SUM(F666:F671)</f>
        <v>15.16</v>
      </c>
      <c r="G672" s="25" t="s">
        <v>121</v>
      </c>
      <c r="H672" s="348">
        <v>0</v>
      </c>
      <c r="I672" s="27">
        <f>F672*ROUND(H672,2)</f>
        <v>0</v>
      </c>
      <c r="J672" s="147"/>
      <c r="K672" s="27"/>
      <c r="L672" s="27"/>
      <c r="M672" s="27"/>
      <c r="N672" s="27"/>
      <c r="O672" s="27"/>
      <c r="P672" s="27"/>
      <c r="Q672" s="27"/>
    </row>
    <row r="673" spans="1:17" s="28" customFormat="1">
      <c r="A673" s="21"/>
      <c r="B673" s="109"/>
      <c r="C673" s="109"/>
      <c r="D673" s="23"/>
      <c r="E673" s="23"/>
      <c r="F673" s="24"/>
      <c r="G673" s="25"/>
      <c r="H673" s="1"/>
      <c r="I673" s="27"/>
      <c r="J673" s="147"/>
      <c r="K673" s="27"/>
      <c r="L673" s="27"/>
      <c r="M673" s="27"/>
      <c r="N673" s="27"/>
      <c r="O673" s="27"/>
      <c r="P673" s="27"/>
      <c r="Q673" s="27"/>
    </row>
    <row r="674" spans="1:17" s="28" customFormat="1" ht="71.25">
      <c r="A674" s="21" t="str">
        <f>+$A$538</f>
        <v>A3</v>
      </c>
      <c r="B674" s="109">
        <f t="shared" ref="B674" si="306">+B665+1</f>
        <v>5</v>
      </c>
      <c r="C674" s="109"/>
      <c r="D674" s="23" t="s">
        <v>206</v>
      </c>
      <c r="E674" s="23"/>
      <c r="F674" s="199"/>
      <c r="G674" s="200"/>
      <c r="H674" s="9"/>
      <c r="I674" s="201"/>
      <c r="J674" s="147"/>
      <c r="K674" s="27"/>
      <c r="L674" s="27"/>
      <c r="M674" s="27"/>
      <c r="N674" s="27"/>
      <c r="O674" s="27"/>
      <c r="P674" s="27"/>
      <c r="Q674" s="27"/>
    </row>
    <row r="675" spans="1:17" s="28" customFormat="1">
      <c r="A675" s="21"/>
      <c r="B675" s="22"/>
      <c r="C675" s="22" t="s">
        <v>324</v>
      </c>
      <c r="D675" s="23"/>
      <c r="F675" s="193">
        <v>1.05</v>
      </c>
      <c r="G675" s="25" t="s">
        <v>121</v>
      </c>
      <c r="H675" s="9"/>
      <c r="I675" s="27"/>
      <c r="J675" s="147"/>
      <c r="K675" s="27">
        <f>+IF($C675=K$1,$F675*$H681,0)</f>
        <v>0</v>
      </c>
      <c r="L675" s="27">
        <f t="shared" ref="L675:Q675" si="307">+IF($C675=L$1,$F675*$H681,0)</f>
        <v>0</v>
      </c>
      <c r="M675" s="27">
        <f t="shared" si="307"/>
        <v>0</v>
      </c>
      <c r="N675" s="27">
        <f t="shared" si="307"/>
        <v>0</v>
      </c>
      <c r="O675" s="27">
        <f t="shared" si="307"/>
        <v>0</v>
      </c>
      <c r="P675" s="27">
        <f t="shared" si="307"/>
        <v>0</v>
      </c>
      <c r="Q675" s="27">
        <f t="shared" si="307"/>
        <v>0</v>
      </c>
    </row>
    <row r="676" spans="1:17" s="28" customFormat="1">
      <c r="A676" s="21"/>
      <c r="B676" s="22"/>
      <c r="C676" s="22" t="s">
        <v>325</v>
      </c>
      <c r="D676" s="23"/>
      <c r="F676" s="193">
        <v>1.05</v>
      </c>
      <c r="G676" s="25" t="s">
        <v>121</v>
      </c>
      <c r="H676" s="9"/>
      <c r="I676" s="27"/>
      <c r="J676" s="147"/>
      <c r="K676" s="27">
        <f>+IF($C676=K$1,$F676*$H681,0)</f>
        <v>0</v>
      </c>
      <c r="L676" s="27">
        <f t="shared" ref="L676:Q676" si="308">+IF($C676=L$1,$F676*$H681,0)</f>
        <v>0</v>
      </c>
      <c r="M676" s="27">
        <f t="shared" si="308"/>
        <v>0</v>
      </c>
      <c r="N676" s="27">
        <f t="shared" si="308"/>
        <v>0</v>
      </c>
      <c r="O676" s="27">
        <f t="shared" si="308"/>
        <v>0</v>
      </c>
      <c r="P676" s="27">
        <f t="shared" si="308"/>
        <v>0</v>
      </c>
      <c r="Q676" s="27">
        <f t="shared" si="308"/>
        <v>0</v>
      </c>
    </row>
    <row r="677" spans="1:17" s="28" customFormat="1">
      <c r="A677" s="21"/>
      <c r="B677" s="22"/>
      <c r="C677" s="22" t="s">
        <v>326</v>
      </c>
      <c r="D677" s="23"/>
      <c r="F677" s="193">
        <v>1.05</v>
      </c>
      <c r="G677" s="25" t="s">
        <v>121</v>
      </c>
      <c r="H677" s="9"/>
      <c r="I677" s="27"/>
      <c r="J677" s="147"/>
      <c r="K677" s="27">
        <f>+IF($C677=K$1,$F677*$H681,0)</f>
        <v>0</v>
      </c>
      <c r="L677" s="27">
        <f t="shared" ref="L677:Q677" si="309">+IF($C677=L$1,$F677*$H681,0)</f>
        <v>0</v>
      </c>
      <c r="M677" s="27">
        <f t="shared" si="309"/>
        <v>0</v>
      </c>
      <c r="N677" s="27">
        <f t="shared" si="309"/>
        <v>0</v>
      </c>
      <c r="O677" s="27">
        <f t="shared" si="309"/>
        <v>0</v>
      </c>
      <c r="P677" s="27">
        <f t="shared" si="309"/>
        <v>0</v>
      </c>
      <c r="Q677" s="27">
        <f t="shared" si="309"/>
        <v>0</v>
      </c>
    </row>
    <row r="678" spans="1:17" s="28" customFormat="1">
      <c r="A678" s="21"/>
      <c r="B678" s="22"/>
      <c r="C678" s="22" t="s">
        <v>327</v>
      </c>
      <c r="D678" s="23"/>
      <c r="F678" s="193">
        <v>1.05</v>
      </c>
      <c r="G678" s="25" t="s">
        <v>121</v>
      </c>
      <c r="H678" s="9"/>
      <c r="I678" s="27"/>
      <c r="J678" s="147"/>
      <c r="K678" s="27">
        <f>+IF($C678=K$1,$F678*$H681,0)</f>
        <v>0</v>
      </c>
      <c r="L678" s="27">
        <f t="shared" ref="L678:Q678" si="310">+IF($C678=L$1,$F678*$H681,0)</f>
        <v>0</v>
      </c>
      <c r="M678" s="27">
        <f t="shared" si="310"/>
        <v>0</v>
      </c>
      <c r="N678" s="27">
        <f t="shared" si="310"/>
        <v>0</v>
      </c>
      <c r="O678" s="27">
        <f t="shared" si="310"/>
        <v>0</v>
      </c>
      <c r="P678" s="27">
        <f t="shared" si="310"/>
        <v>0</v>
      </c>
      <c r="Q678" s="27">
        <f t="shared" si="310"/>
        <v>0</v>
      </c>
    </row>
    <row r="679" spans="1:17" s="28" customFormat="1">
      <c r="A679" s="21"/>
      <c r="B679" s="22"/>
      <c r="C679" s="22" t="s">
        <v>328</v>
      </c>
      <c r="D679" s="23"/>
      <c r="F679" s="193">
        <v>1.05</v>
      </c>
      <c r="G679" s="25" t="s">
        <v>121</v>
      </c>
      <c r="H679" s="9"/>
      <c r="I679" s="27"/>
      <c r="J679" s="147"/>
      <c r="K679" s="27">
        <f>+IF($C679=K$1,$F679*$H681,0)</f>
        <v>0</v>
      </c>
      <c r="L679" s="27">
        <f t="shared" ref="L679:Q679" si="311">+IF($C679=L$1,$F679*$H681,0)</f>
        <v>0</v>
      </c>
      <c r="M679" s="27">
        <f t="shared" si="311"/>
        <v>0</v>
      </c>
      <c r="N679" s="27">
        <f t="shared" si="311"/>
        <v>0</v>
      </c>
      <c r="O679" s="27">
        <f t="shared" si="311"/>
        <v>0</v>
      </c>
      <c r="P679" s="27">
        <f t="shared" si="311"/>
        <v>0</v>
      </c>
      <c r="Q679" s="27">
        <f t="shared" si="311"/>
        <v>0</v>
      </c>
    </row>
    <row r="680" spans="1:17" s="28" customFormat="1">
      <c r="A680" s="21"/>
      <c r="B680" s="22"/>
      <c r="C680" s="22" t="s">
        <v>329</v>
      </c>
      <c r="D680" s="23"/>
      <c r="F680" s="197">
        <v>1.05</v>
      </c>
      <c r="G680" s="127" t="s">
        <v>121</v>
      </c>
      <c r="H680" s="9"/>
      <c r="I680" s="27"/>
      <c r="J680" s="147"/>
      <c r="K680" s="27">
        <f>+IF($C680=K$1,$F680*$H681,0)</f>
        <v>0</v>
      </c>
      <c r="L680" s="27">
        <f t="shared" ref="L680:Q680" si="312">+IF($C680=L$1,$F680*$H681,0)</f>
        <v>0</v>
      </c>
      <c r="M680" s="27">
        <f t="shared" si="312"/>
        <v>0</v>
      </c>
      <c r="N680" s="27">
        <f t="shared" si="312"/>
        <v>0</v>
      </c>
      <c r="O680" s="27">
        <f t="shared" si="312"/>
        <v>0</v>
      </c>
      <c r="P680" s="27">
        <f t="shared" si="312"/>
        <v>0</v>
      </c>
      <c r="Q680" s="27">
        <f t="shared" si="312"/>
        <v>0</v>
      </c>
    </row>
    <row r="681" spans="1:17" s="28" customFormat="1">
      <c r="A681" s="21"/>
      <c r="B681" s="22"/>
      <c r="D681" s="23"/>
      <c r="F681" s="24">
        <f>SUM(F675:F680)</f>
        <v>6.3</v>
      </c>
      <c r="G681" s="25" t="s">
        <v>121</v>
      </c>
      <c r="H681" s="348">
        <v>0</v>
      </c>
      <c r="I681" s="27">
        <f>F681*ROUND(H681,2)</f>
        <v>0</v>
      </c>
      <c r="J681" s="147"/>
      <c r="K681" s="27"/>
      <c r="L681" s="27"/>
      <c r="M681" s="27"/>
      <c r="N681" s="27"/>
      <c r="O681" s="27"/>
      <c r="P681" s="27"/>
      <c r="Q681" s="27"/>
    </row>
    <row r="682" spans="1:17" s="28" customFormat="1">
      <c r="A682" s="21"/>
      <c r="B682" s="109"/>
      <c r="C682" s="109"/>
      <c r="D682" s="23"/>
      <c r="E682" s="23"/>
      <c r="F682" s="24"/>
      <c r="G682" s="25"/>
      <c r="H682" s="1"/>
      <c r="I682" s="27"/>
      <c r="J682" s="147"/>
      <c r="K682" s="27"/>
      <c r="L682" s="27"/>
      <c r="M682" s="27"/>
      <c r="N682" s="27"/>
      <c r="O682" s="27"/>
      <c r="P682" s="27"/>
      <c r="Q682" s="27"/>
    </row>
    <row r="683" spans="1:17" s="28" customFormat="1">
      <c r="A683" s="21"/>
      <c r="B683" s="36"/>
      <c r="C683" s="36"/>
      <c r="D683" s="148" t="s">
        <v>207</v>
      </c>
      <c r="E683" s="148"/>
      <c r="F683" s="126"/>
      <c r="G683" s="127"/>
      <c r="H683" s="3"/>
      <c r="I683" s="122"/>
      <c r="J683" s="147"/>
      <c r="K683" s="27"/>
      <c r="L683" s="27"/>
      <c r="M683" s="27"/>
      <c r="N683" s="27"/>
      <c r="O683" s="27"/>
      <c r="P683" s="27"/>
      <c r="Q683" s="27"/>
    </row>
    <row r="684" spans="1:17" s="28" customFormat="1">
      <c r="A684" s="21"/>
      <c r="B684" s="109"/>
      <c r="C684" s="109"/>
      <c r="D684" s="23"/>
      <c r="E684" s="23"/>
      <c r="F684" s="24"/>
      <c r="G684" s="25"/>
      <c r="H684" s="1"/>
      <c r="I684" s="27"/>
      <c r="J684" s="147"/>
      <c r="K684" s="27"/>
      <c r="L684" s="27"/>
      <c r="M684" s="27"/>
      <c r="N684" s="27"/>
      <c r="O684" s="27"/>
      <c r="P684" s="27"/>
      <c r="Q684" s="27"/>
    </row>
    <row r="685" spans="1:17" s="28" customFormat="1" ht="42.75">
      <c r="A685" s="21" t="str">
        <f>+$A$538</f>
        <v>A3</v>
      </c>
      <c r="B685" s="22">
        <f>+B674+1</f>
        <v>6</v>
      </c>
      <c r="C685" s="22"/>
      <c r="D685" s="23" t="s">
        <v>208</v>
      </c>
      <c r="E685" s="82"/>
      <c r="F685" s="199"/>
      <c r="G685" s="200"/>
      <c r="H685" s="9"/>
      <c r="I685" s="201"/>
      <c r="J685" s="147"/>
      <c r="K685" s="27"/>
      <c r="L685" s="27"/>
      <c r="M685" s="27"/>
      <c r="N685" s="27"/>
      <c r="O685" s="27"/>
      <c r="P685" s="27"/>
      <c r="Q685" s="27"/>
    </row>
    <row r="686" spans="1:17" s="28" customFormat="1">
      <c r="A686" s="21"/>
      <c r="B686" s="22"/>
      <c r="C686" s="22" t="s">
        <v>324</v>
      </c>
      <c r="D686" s="23"/>
      <c r="F686" s="193">
        <v>121</v>
      </c>
      <c r="G686" s="25" t="s">
        <v>209</v>
      </c>
      <c r="H686" s="9"/>
      <c r="I686" s="27"/>
      <c r="J686" s="147"/>
      <c r="K686" s="27">
        <f>+IF($C686=K$1,$F686*$H692,0)</f>
        <v>0</v>
      </c>
      <c r="L686" s="27">
        <f t="shared" ref="L686:Q686" si="313">+IF($C686=L$1,$F686*$H692,0)</f>
        <v>0</v>
      </c>
      <c r="M686" s="27">
        <f t="shared" si="313"/>
        <v>0</v>
      </c>
      <c r="N686" s="27">
        <f t="shared" si="313"/>
        <v>0</v>
      </c>
      <c r="O686" s="27">
        <f t="shared" si="313"/>
        <v>0</v>
      </c>
      <c r="P686" s="27">
        <f t="shared" si="313"/>
        <v>0</v>
      </c>
      <c r="Q686" s="27">
        <f t="shared" si="313"/>
        <v>0</v>
      </c>
    </row>
    <row r="687" spans="1:17" s="28" customFormat="1">
      <c r="A687" s="21"/>
      <c r="B687" s="22"/>
      <c r="C687" s="22" t="s">
        <v>325</v>
      </c>
      <c r="D687" s="23"/>
      <c r="F687" s="193">
        <v>121</v>
      </c>
      <c r="G687" s="25" t="s">
        <v>209</v>
      </c>
      <c r="H687" s="9"/>
      <c r="I687" s="27"/>
      <c r="J687" s="147"/>
      <c r="K687" s="27">
        <f>+IF($C687=K$1,$F687*$H692,0)</f>
        <v>0</v>
      </c>
      <c r="L687" s="27">
        <f t="shared" ref="L687:Q687" si="314">+IF($C687=L$1,$F687*$H692,0)</f>
        <v>0</v>
      </c>
      <c r="M687" s="27">
        <f t="shared" si="314"/>
        <v>0</v>
      </c>
      <c r="N687" s="27">
        <f t="shared" si="314"/>
        <v>0</v>
      </c>
      <c r="O687" s="27">
        <f t="shared" si="314"/>
        <v>0</v>
      </c>
      <c r="P687" s="27">
        <f t="shared" si="314"/>
        <v>0</v>
      </c>
      <c r="Q687" s="27">
        <f t="shared" si="314"/>
        <v>0</v>
      </c>
    </row>
    <row r="688" spans="1:17" s="28" customFormat="1">
      <c r="A688" s="21"/>
      <c r="B688" s="22"/>
      <c r="C688" s="22" t="s">
        <v>326</v>
      </c>
      <c r="D688" s="23"/>
      <c r="F688" s="193">
        <v>810</v>
      </c>
      <c r="G688" s="25" t="s">
        <v>209</v>
      </c>
      <c r="H688" s="9"/>
      <c r="I688" s="27"/>
      <c r="J688" s="147"/>
      <c r="K688" s="27">
        <f>+IF($C688=K$1,$F688*$H692,0)</f>
        <v>0</v>
      </c>
      <c r="L688" s="27">
        <f t="shared" ref="L688:Q688" si="315">+IF($C688=L$1,$F688*$H692,0)</f>
        <v>0</v>
      </c>
      <c r="M688" s="27">
        <f t="shared" si="315"/>
        <v>0</v>
      </c>
      <c r="N688" s="27">
        <f t="shared" si="315"/>
        <v>0</v>
      </c>
      <c r="O688" s="27">
        <f t="shared" si="315"/>
        <v>0</v>
      </c>
      <c r="P688" s="27">
        <f t="shared" si="315"/>
        <v>0</v>
      </c>
      <c r="Q688" s="27">
        <f t="shared" si="315"/>
        <v>0</v>
      </c>
    </row>
    <row r="689" spans="1:17" s="28" customFormat="1">
      <c r="A689" s="21"/>
      <c r="B689" s="22"/>
      <c r="C689" s="22" t="s">
        <v>327</v>
      </c>
      <c r="D689" s="23"/>
      <c r="F689" s="193">
        <v>121</v>
      </c>
      <c r="G689" s="25" t="s">
        <v>209</v>
      </c>
      <c r="H689" s="9"/>
      <c r="I689" s="27"/>
      <c r="J689" s="147"/>
      <c r="K689" s="27">
        <f>+IF($C689=K$1,$F689*$H692,0)</f>
        <v>0</v>
      </c>
      <c r="L689" s="27">
        <f t="shared" ref="L689:Q689" si="316">+IF($C689=L$1,$F689*$H692,0)</f>
        <v>0</v>
      </c>
      <c r="M689" s="27">
        <f t="shared" si="316"/>
        <v>0</v>
      </c>
      <c r="N689" s="27">
        <f t="shared" si="316"/>
        <v>0</v>
      </c>
      <c r="O689" s="27">
        <f t="shared" si="316"/>
        <v>0</v>
      </c>
      <c r="P689" s="27">
        <f t="shared" si="316"/>
        <v>0</v>
      </c>
      <c r="Q689" s="27">
        <f t="shared" si="316"/>
        <v>0</v>
      </c>
    </row>
    <row r="690" spans="1:17" s="28" customFormat="1">
      <c r="A690" s="21"/>
      <c r="B690" s="22"/>
      <c r="C690" s="22" t="s">
        <v>328</v>
      </c>
      <c r="D690" s="23"/>
      <c r="F690" s="193">
        <v>150</v>
      </c>
      <c r="G690" s="25" t="s">
        <v>209</v>
      </c>
      <c r="H690" s="9"/>
      <c r="I690" s="27"/>
      <c r="J690" s="147"/>
      <c r="K690" s="27">
        <f>+IF($C690=K$1,$F690*$H692,0)</f>
        <v>0</v>
      </c>
      <c r="L690" s="27">
        <f t="shared" ref="L690:Q690" si="317">+IF($C690=L$1,$F690*$H692,0)</f>
        <v>0</v>
      </c>
      <c r="M690" s="27">
        <f t="shared" si="317"/>
        <v>0</v>
      </c>
      <c r="N690" s="27">
        <f t="shared" si="317"/>
        <v>0</v>
      </c>
      <c r="O690" s="27">
        <f t="shared" si="317"/>
        <v>0</v>
      </c>
      <c r="P690" s="27">
        <f t="shared" si="317"/>
        <v>0</v>
      </c>
      <c r="Q690" s="27">
        <f t="shared" si="317"/>
        <v>0</v>
      </c>
    </row>
    <row r="691" spans="1:17" s="28" customFormat="1">
      <c r="A691" s="21"/>
      <c r="B691" s="22"/>
      <c r="C691" s="22" t="s">
        <v>329</v>
      </c>
      <c r="D691" s="23"/>
      <c r="F691" s="197">
        <v>121</v>
      </c>
      <c r="G691" s="127" t="s">
        <v>209</v>
      </c>
      <c r="H691" s="9"/>
      <c r="I691" s="27"/>
      <c r="J691" s="147"/>
      <c r="K691" s="27">
        <f>+IF($C691=K$1,$F691*$H692,0)</f>
        <v>0</v>
      </c>
      <c r="L691" s="27">
        <f t="shared" ref="L691:Q691" si="318">+IF($C691=L$1,$F691*$H692,0)</f>
        <v>0</v>
      </c>
      <c r="M691" s="27">
        <f t="shared" si="318"/>
        <v>0</v>
      </c>
      <c r="N691" s="27">
        <f t="shared" si="318"/>
        <v>0</v>
      </c>
      <c r="O691" s="27">
        <f t="shared" si="318"/>
        <v>0</v>
      </c>
      <c r="P691" s="27">
        <f t="shared" si="318"/>
        <v>0</v>
      </c>
      <c r="Q691" s="27">
        <f t="shared" si="318"/>
        <v>0</v>
      </c>
    </row>
    <row r="692" spans="1:17" s="28" customFormat="1">
      <c r="A692" s="21"/>
      <c r="B692" s="22"/>
      <c r="D692" s="23"/>
      <c r="F692" s="24">
        <f>SUM(F686:F691)</f>
        <v>1444</v>
      </c>
      <c r="G692" s="25" t="s">
        <v>209</v>
      </c>
      <c r="H692" s="348">
        <v>0</v>
      </c>
      <c r="I692" s="27">
        <f>F692*ROUND(H692,2)</f>
        <v>0</v>
      </c>
      <c r="J692" s="147"/>
      <c r="K692" s="27"/>
      <c r="L692" s="27"/>
      <c r="M692" s="27"/>
      <c r="N692" s="27"/>
      <c r="O692" s="27"/>
      <c r="P692" s="27"/>
      <c r="Q692" s="27"/>
    </row>
    <row r="693" spans="1:17" s="28" customFormat="1">
      <c r="A693" s="21"/>
      <c r="B693" s="22"/>
      <c r="C693" s="22"/>
      <c r="D693" s="23"/>
      <c r="E693" s="113"/>
      <c r="F693" s="24"/>
      <c r="G693" s="25"/>
      <c r="H693" s="1"/>
      <c r="I693" s="27"/>
      <c r="J693" s="147"/>
      <c r="K693" s="27"/>
      <c r="L693" s="27"/>
      <c r="M693" s="27"/>
      <c r="N693" s="27"/>
      <c r="O693" s="27"/>
      <c r="P693" s="27"/>
      <c r="Q693" s="27"/>
    </row>
    <row r="694" spans="1:17" s="28" customFormat="1" ht="42.75">
      <c r="A694" s="21" t="str">
        <f>+$A$538</f>
        <v>A3</v>
      </c>
      <c r="B694" s="22">
        <f>+B685+1</f>
        <v>7</v>
      </c>
      <c r="C694" s="22"/>
      <c r="D694" s="23" t="s">
        <v>210</v>
      </c>
      <c r="E694" s="82"/>
      <c r="F694" s="199"/>
      <c r="G694" s="200"/>
      <c r="H694" s="9"/>
      <c r="I694" s="201"/>
      <c r="J694" s="147"/>
      <c r="K694" s="27"/>
      <c r="L694" s="27"/>
      <c r="M694" s="27"/>
      <c r="N694" s="27"/>
      <c r="O694" s="27"/>
      <c r="P694" s="27"/>
      <c r="Q694" s="27"/>
    </row>
    <row r="695" spans="1:17" s="28" customFormat="1">
      <c r="A695" s="21"/>
      <c r="B695" s="22"/>
      <c r="C695" s="22" t="s">
        <v>324</v>
      </c>
      <c r="D695" s="23"/>
      <c r="F695" s="193">
        <v>240</v>
      </c>
      <c r="G695" s="25" t="s">
        <v>209</v>
      </c>
      <c r="H695" s="9"/>
      <c r="I695" s="27"/>
      <c r="J695" s="147"/>
      <c r="K695" s="27">
        <f>+IF($C695=K$1,$F695*$H701,0)</f>
        <v>0</v>
      </c>
      <c r="L695" s="27">
        <f t="shared" ref="L695:Q695" si="319">+IF($C695=L$1,$F695*$H701,0)</f>
        <v>0</v>
      </c>
      <c r="M695" s="27">
        <f t="shared" si="319"/>
        <v>0</v>
      </c>
      <c r="N695" s="27">
        <f t="shared" si="319"/>
        <v>0</v>
      </c>
      <c r="O695" s="27">
        <f t="shared" si="319"/>
        <v>0</v>
      </c>
      <c r="P695" s="27">
        <f t="shared" si="319"/>
        <v>0</v>
      </c>
      <c r="Q695" s="27">
        <f t="shared" si="319"/>
        <v>0</v>
      </c>
    </row>
    <row r="696" spans="1:17" s="28" customFormat="1">
      <c r="A696" s="21"/>
      <c r="B696" s="22"/>
      <c r="C696" s="22" t="s">
        <v>325</v>
      </c>
      <c r="D696" s="23"/>
      <c r="F696" s="193">
        <v>240</v>
      </c>
      <c r="G696" s="25" t="s">
        <v>209</v>
      </c>
      <c r="H696" s="9"/>
      <c r="I696" s="27"/>
      <c r="J696" s="147"/>
      <c r="K696" s="27">
        <f>+IF($C696=K$1,$F696*$H701,0)</f>
        <v>0</v>
      </c>
      <c r="L696" s="27">
        <f t="shared" ref="L696:Q696" si="320">+IF($C696=L$1,$F696*$H701,0)</f>
        <v>0</v>
      </c>
      <c r="M696" s="27">
        <f t="shared" si="320"/>
        <v>0</v>
      </c>
      <c r="N696" s="27">
        <f t="shared" si="320"/>
        <v>0</v>
      </c>
      <c r="O696" s="27">
        <f t="shared" si="320"/>
        <v>0</v>
      </c>
      <c r="P696" s="27">
        <f t="shared" si="320"/>
        <v>0</v>
      </c>
      <c r="Q696" s="27">
        <f t="shared" si="320"/>
        <v>0</v>
      </c>
    </row>
    <row r="697" spans="1:17" s="28" customFormat="1">
      <c r="A697" s="21"/>
      <c r="B697" s="22"/>
      <c r="C697" s="22" t="s">
        <v>326</v>
      </c>
      <c r="D697" s="23"/>
      <c r="F697" s="193">
        <v>485</v>
      </c>
      <c r="G697" s="25" t="s">
        <v>209</v>
      </c>
      <c r="H697" s="9"/>
      <c r="I697" s="27"/>
      <c r="J697" s="147"/>
      <c r="K697" s="27">
        <f>+IF($C697=K$1,$F697*$H701,0)</f>
        <v>0</v>
      </c>
      <c r="L697" s="27">
        <f t="shared" ref="L697:Q697" si="321">+IF($C697=L$1,$F697*$H701,0)</f>
        <v>0</v>
      </c>
      <c r="M697" s="27">
        <f t="shared" si="321"/>
        <v>0</v>
      </c>
      <c r="N697" s="27">
        <f t="shared" si="321"/>
        <v>0</v>
      </c>
      <c r="O697" s="27">
        <f t="shared" si="321"/>
        <v>0</v>
      </c>
      <c r="P697" s="27">
        <f t="shared" si="321"/>
        <v>0</v>
      </c>
      <c r="Q697" s="27">
        <f t="shared" si="321"/>
        <v>0</v>
      </c>
    </row>
    <row r="698" spans="1:17" s="28" customFormat="1">
      <c r="A698" s="21"/>
      <c r="B698" s="22"/>
      <c r="C698" s="22" t="s">
        <v>327</v>
      </c>
      <c r="D698" s="23"/>
      <c r="F698" s="193">
        <v>240</v>
      </c>
      <c r="G698" s="25" t="s">
        <v>209</v>
      </c>
      <c r="H698" s="9"/>
      <c r="I698" s="27"/>
      <c r="J698" s="147"/>
      <c r="K698" s="27">
        <f>+IF($C698=K$1,$F698*$H701,0)</f>
        <v>0</v>
      </c>
      <c r="L698" s="27">
        <f t="shared" ref="L698:Q698" si="322">+IF($C698=L$1,$F698*$H701,0)</f>
        <v>0</v>
      </c>
      <c r="M698" s="27">
        <f t="shared" si="322"/>
        <v>0</v>
      </c>
      <c r="N698" s="27">
        <f t="shared" si="322"/>
        <v>0</v>
      </c>
      <c r="O698" s="27">
        <f t="shared" si="322"/>
        <v>0</v>
      </c>
      <c r="P698" s="27">
        <f t="shared" si="322"/>
        <v>0</v>
      </c>
      <c r="Q698" s="27">
        <f t="shared" si="322"/>
        <v>0</v>
      </c>
    </row>
    <row r="699" spans="1:17" s="28" customFormat="1">
      <c r="A699" s="21"/>
      <c r="B699" s="22"/>
      <c r="C699" s="22" t="s">
        <v>328</v>
      </c>
      <c r="D699" s="23"/>
      <c r="F699" s="193">
        <v>320</v>
      </c>
      <c r="G699" s="25" t="s">
        <v>209</v>
      </c>
      <c r="H699" s="9"/>
      <c r="I699" s="27"/>
      <c r="J699" s="147"/>
      <c r="K699" s="27">
        <f>+IF($C699=K$1,$F699*$H701,0)</f>
        <v>0</v>
      </c>
      <c r="L699" s="27">
        <f t="shared" ref="L699:Q699" si="323">+IF($C699=L$1,$F699*$H701,0)</f>
        <v>0</v>
      </c>
      <c r="M699" s="27">
        <f t="shared" si="323"/>
        <v>0</v>
      </c>
      <c r="N699" s="27">
        <f t="shared" si="323"/>
        <v>0</v>
      </c>
      <c r="O699" s="27">
        <f t="shared" si="323"/>
        <v>0</v>
      </c>
      <c r="P699" s="27">
        <f t="shared" si="323"/>
        <v>0</v>
      </c>
      <c r="Q699" s="27">
        <f t="shared" si="323"/>
        <v>0</v>
      </c>
    </row>
    <row r="700" spans="1:17" s="28" customFormat="1">
      <c r="A700" s="21"/>
      <c r="B700" s="22"/>
      <c r="C700" s="22" t="s">
        <v>329</v>
      </c>
      <c r="D700" s="23"/>
      <c r="F700" s="197">
        <v>240</v>
      </c>
      <c r="G700" s="127" t="s">
        <v>209</v>
      </c>
      <c r="H700" s="9"/>
      <c r="I700" s="27"/>
      <c r="J700" s="147"/>
      <c r="K700" s="27">
        <f>+IF($C700=K$1,$F700*$H701,0)</f>
        <v>0</v>
      </c>
      <c r="L700" s="27">
        <f t="shared" ref="L700:Q700" si="324">+IF($C700=L$1,$F700*$H701,0)</f>
        <v>0</v>
      </c>
      <c r="M700" s="27">
        <f t="shared" si="324"/>
        <v>0</v>
      </c>
      <c r="N700" s="27">
        <f t="shared" si="324"/>
        <v>0</v>
      </c>
      <c r="O700" s="27">
        <f t="shared" si="324"/>
        <v>0</v>
      </c>
      <c r="P700" s="27">
        <f t="shared" si="324"/>
        <v>0</v>
      </c>
      <c r="Q700" s="27">
        <f t="shared" si="324"/>
        <v>0</v>
      </c>
    </row>
    <row r="701" spans="1:17" s="28" customFormat="1">
      <c r="A701" s="21"/>
      <c r="B701" s="22"/>
      <c r="D701" s="23"/>
      <c r="F701" s="24">
        <f>SUM(F695:F700)</f>
        <v>1765</v>
      </c>
      <c r="G701" s="25" t="s">
        <v>209</v>
      </c>
      <c r="H701" s="348">
        <v>0</v>
      </c>
      <c r="I701" s="27">
        <f>F701*ROUND(H701,2)</f>
        <v>0</v>
      </c>
      <c r="J701" s="147"/>
      <c r="K701" s="27"/>
      <c r="L701" s="27"/>
      <c r="M701" s="27"/>
      <c r="N701" s="27"/>
      <c r="O701" s="27"/>
      <c r="P701" s="27"/>
      <c r="Q701" s="27"/>
    </row>
    <row r="702" spans="1:17" s="28" customFormat="1">
      <c r="A702" s="21"/>
      <c r="B702" s="22"/>
      <c r="C702" s="22"/>
      <c r="D702" s="23"/>
      <c r="E702" s="113"/>
      <c r="F702" s="24"/>
      <c r="G702" s="25"/>
      <c r="H702" s="1"/>
      <c r="I702" s="27"/>
      <c r="J702" s="147"/>
      <c r="K702" s="27"/>
      <c r="L702" s="27"/>
      <c r="M702" s="27"/>
      <c r="N702" s="27"/>
      <c r="O702" s="27"/>
      <c r="P702" s="27"/>
      <c r="Q702" s="27"/>
    </row>
    <row r="703" spans="1:17" s="28" customFormat="1" ht="42.75">
      <c r="A703" s="21" t="str">
        <f>+$A$538</f>
        <v>A3</v>
      </c>
      <c r="B703" s="22">
        <f>+B694+1</f>
        <v>8</v>
      </c>
      <c r="C703" s="22"/>
      <c r="D703" s="23" t="s">
        <v>211</v>
      </c>
      <c r="E703" s="82"/>
      <c r="F703" s="24"/>
      <c r="G703" s="25"/>
      <c r="H703" s="9"/>
      <c r="I703" s="27"/>
      <c r="J703" s="147"/>
      <c r="K703" s="27"/>
      <c r="L703" s="27"/>
      <c r="M703" s="27"/>
      <c r="N703" s="27"/>
      <c r="O703" s="27"/>
      <c r="P703" s="27"/>
      <c r="Q703" s="27"/>
    </row>
    <row r="704" spans="1:17" s="28" customFormat="1">
      <c r="A704" s="21"/>
      <c r="B704" s="22"/>
      <c r="C704" s="22" t="s">
        <v>324</v>
      </c>
      <c r="D704" s="23"/>
      <c r="F704" s="193">
        <v>850</v>
      </c>
      <c r="G704" s="25" t="s">
        <v>209</v>
      </c>
      <c r="H704" s="9"/>
      <c r="I704" s="27"/>
      <c r="J704" s="147"/>
      <c r="K704" s="27">
        <f>+IF($C704=K$1,$F704*$H710,0)</f>
        <v>0</v>
      </c>
      <c r="L704" s="27">
        <f t="shared" ref="L704:Q704" si="325">+IF($C704=L$1,$F704*$H710,0)</f>
        <v>0</v>
      </c>
      <c r="M704" s="27">
        <f t="shared" si="325"/>
        <v>0</v>
      </c>
      <c r="N704" s="27">
        <f t="shared" si="325"/>
        <v>0</v>
      </c>
      <c r="O704" s="27">
        <f t="shared" si="325"/>
        <v>0</v>
      </c>
      <c r="P704" s="27">
        <f t="shared" si="325"/>
        <v>0</v>
      </c>
      <c r="Q704" s="27">
        <f t="shared" si="325"/>
        <v>0</v>
      </c>
    </row>
    <row r="705" spans="1:17" s="28" customFormat="1">
      <c r="A705" s="21"/>
      <c r="B705" s="22"/>
      <c r="C705" s="22" t="s">
        <v>325</v>
      </c>
      <c r="D705" s="23"/>
      <c r="F705" s="193">
        <v>850</v>
      </c>
      <c r="G705" s="25" t="s">
        <v>209</v>
      </c>
      <c r="H705" s="9"/>
      <c r="I705" s="27"/>
      <c r="J705" s="147"/>
      <c r="K705" s="27">
        <f>+IF($C705=K$1,$F705*$H710,0)</f>
        <v>0</v>
      </c>
      <c r="L705" s="27">
        <f t="shared" ref="L705:Q705" si="326">+IF($C705=L$1,$F705*$H710,0)</f>
        <v>0</v>
      </c>
      <c r="M705" s="27">
        <f t="shared" si="326"/>
        <v>0</v>
      </c>
      <c r="N705" s="27">
        <f t="shared" si="326"/>
        <v>0</v>
      </c>
      <c r="O705" s="27">
        <f t="shared" si="326"/>
        <v>0</v>
      </c>
      <c r="P705" s="27">
        <f t="shared" si="326"/>
        <v>0</v>
      </c>
      <c r="Q705" s="27">
        <f t="shared" si="326"/>
        <v>0</v>
      </c>
    </row>
    <row r="706" spans="1:17" s="28" customFormat="1">
      <c r="A706" s="21"/>
      <c r="B706" s="22"/>
      <c r="C706" s="22" t="s">
        <v>326</v>
      </c>
      <c r="D706" s="23"/>
      <c r="F706" s="193">
        <v>2833</v>
      </c>
      <c r="G706" s="25" t="s">
        <v>209</v>
      </c>
      <c r="H706" s="9"/>
      <c r="I706" s="27"/>
      <c r="J706" s="147"/>
      <c r="K706" s="27">
        <f>+IF($C706=K$1,$F706*$H710,0)</f>
        <v>0</v>
      </c>
      <c r="L706" s="27">
        <f t="shared" ref="L706:Q706" si="327">+IF($C706=L$1,$F706*$H710,0)</f>
        <v>0</v>
      </c>
      <c r="M706" s="27">
        <f t="shared" si="327"/>
        <v>0</v>
      </c>
      <c r="N706" s="27">
        <f t="shared" si="327"/>
        <v>0</v>
      </c>
      <c r="O706" s="27">
        <f t="shared" si="327"/>
        <v>0</v>
      </c>
      <c r="P706" s="27">
        <f t="shared" si="327"/>
        <v>0</v>
      </c>
      <c r="Q706" s="27">
        <f t="shared" si="327"/>
        <v>0</v>
      </c>
    </row>
    <row r="707" spans="1:17" s="28" customFormat="1">
      <c r="A707" s="21"/>
      <c r="B707" s="22"/>
      <c r="C707" s="22" t="s">
        <v>327</v>
      </c>
      <c r="D707" s="23"/>
      <c r="F707" s="193">
        <v>850</v>
      </c>
      <c r="G707" s="25" t="s">
        <v>209</v>
      </c>
      <c r="H707" s="9"/>
      <c r="I707" s="27"/>
      <c r="J707" s="147"/>
      <c r="K707" s="27">
        <f>+IF($C707=K$1,$F707*$H710,0)</f>
        <v>0</v>
      </c>
      <c r="L707" s="27">
        <f t="shared" ref="L707:Q707" si="328">+IF($C707=L$1,$F707*$H710,0)</f>
        <v>0</v>
      </c>
      <c r="M707" s="27">
        <f t="shared" si="328"/>
        <v>0</v>
      </c>
      <c r="N707" s="27">
        <f t="shared" si="328"/>
        <v>0</v>
      </c>
      <c r="O707" s="27">
        <f t="shared" si="328"/>
        <v>0</v>
      </c>
      <c r="P707" s="27">
        <f t="shared" si="328"/>
        <v>0</v>
      </c>
      <c r="Q707" s="27">
        <f t="shared" si="328"/>
        <v>0</v>
      </c>
    </row>
    <row r="708" spans="1:17" s="28" customFormat="1">
      <c r="A708" s="21"/>
      <c r="B708" s="22"/>
      <c r="C708" s="22" t="s">
        <v>328</v>
      </c>
      <c r="D708" s="23"/>
      <c r="F708" s="193">
        <v>1500</v>
      </c>
      <c r="G708" s="25" t="s">
        <v>209</v>
      </c>
      <c r="H708" s="9"/>
      <c r="I708" s="27"/>
      <c r="J708" s="147"/>
      <c r="K708" s="27">
        <f>+IF($C708=K$1,$F708*$H710,0)</f>
        <v>0</v>
      </c>
      <c r="L708" s="27">
        <f t="shared" ref="L708:Q708" si="329">+IF($C708=L$1,$F708*$H710,0)</f>
        <v>0</v>
      </c>
      <c r="M708" s="27">
        <f t="shared" si="329"/>
        <v>0</v>
      </c>
      <c r="N708" s="27">
        <f t="shared" si="329"/>
        <v>0</v>
      </c>
      <c r="O708" s="27">
        <f t="shared" si="329"/>
        <v>0</v>
      </c>
      <c r="P708" s="27">
        <f t="shared" si="329"/>
        <v>0</v>
      </c>
      <c r="Q708" s="27">
        <f t="shared" si="329"/>
        <v>0</v>
      </c>
    </row>
    <row r="709" spans="1:17" s="28" customFormat="1">
      <c r="A709" s="21"/>
      <c r="B709" s="22"/>
      <c r="C709" s="22" t="s">
        <v>329</v>
      </c>
      <c r="D709" s="23"/>
      <c r="F709" s="197">
        <v>850</v>
      </c>
      <c r="G709" s="127" t="s">
        <v>209</v>
      </c>
      <c r="H709" s="9"/>
      <c r="I709" s="27"/>
      <c r="J709" s="147"/>
      <c r="K709" s="27">
        <f>+IF($C709=K$1,$F709*$H710,0)</f>
        <v>0</v>
      </c>
      <c r="L709" s="27">
        <f t="shared" ref="L709:Q709" si="330">+IF($C709=L$1,$F709*$H710,0)</f>
        <v>0</v>
      </c>
      <c r="M709" s="27">
        <f t="shared" si="330"/>
        <v>0</v>
      </c>
      <c r="N709" s="27">
        <f t="shared" si="330"/>
        <v>0</v>
      </c>
      <c r="O709" s="27">
        <f t="shared" si="330"/>
        <v>0</v>
      </c>
      <c r="P709" s="27">
        <f t="shared" si="330"/>
        <v>0</v>
      </c>
      <c r="Q709" s="27">
        <f t="shared" si="330"/>
        <v>0</v>
      </c>
    </row>
    <row r="710" spans="1:17" s="28" customFormat="1">
      <c r="A710" s="21"/>
      <c r="B710" s="22"/>
      <c r="D710" s="23"/>
      <c r="F710" s="24">
        <f>SUM(F704:F709)</f>
        <v>7733</v>
      </c>
      <c r="G710" s="25" t="s">
        <v>209</v>
      </c>
      <c r="H710" s="348">
        <v>0</v>
      </c>
      <c r="I710" s="27">
        <f>F710*ROUND(H710,2)</f>
        <v>0</v>
      </c>
      <c r="J710" s="147"/>
      <c r="K710" s="27"/>
      <c r="L710" s="27"/>
      <c r="M710" s="27"/>
      <c r="N710" s="27"/>
      <c r="O710" s="27"/>
      <c r="P710" s="27"/>
      <c r="Q710" s="27"/>
    </row>
    <row r="711" spans="1:17" s="28" customFormat="1">
      <c r="A711" s="21"/>
      <c r="B711" s="22"/>
      <c r="C711" s="22"/>
      <c r="D711" s="23"/>
      <c r="E711" s="23"/>
      <c r="F711" s="24"/>
      <c r="G711" s="25"/>
      <c r="H711" s="1"/>
      <c r="I711" s="27"/>
      <c r="J711" s="234"/>
      <c r="K711" s="27"/>
      <c r="L711" s="27"/>
      <c r="M711" s="27"/>
      <c r="N711" s="27"/>
      <c r="O711" s="27"/>
      <c r="P711" s="27"/>
      <c r="Q711" s="27"/>
    </row>
    <row r="712" spans="1:17" s="28" customFormat="1" ht="15" thickBot="1">
      <c r="A712" s="128" t="s">
        <v>9</v>
      </c>
      <c r="B712" s="129"/>
      <c r="C712" s="129"/>
      <c r="D712" s="130" t="s">
        <v>212</v>
      </c>
      <c r="E712" s="130"/>
      <c r="F712" s="131"/>
      <c r="G712" s="132"/>
      <c r="H712" s="4"/>
      <c r="I712" s="134">
        <f>SUM(I627:I711)</f>
        <v>0</v>
      </c>
      <c r="J712" s="147"/>
      <c r="K712" s="134">
        <f>SUM(K627:K711)</f>
        <v>0</v>
      </c>
      <c r="L712" s="134">
        <f t="shared" ref="L712:Q712" si="331">SUM(L627:L711)</f>
        <v>0</v>
      </c>
      <c r="M712" s="134">
        <f t="shared" si="331"/>
        <v>0</v>
      </c>
      <c r="N712" s="134">
        <f t="shared" si="331"/>
        <v>0</v>
      </c>
      <c r="O712" s="134">
        <f t="shared" si="331"/>
        <v>0</v>
      </c>
      <c r="P712" s="134">
        <f t="shared" si="331"/>
        <v>0</v>
      </c>
      <c r="Q712" s="134">
        <f t="shared" si="331"/>
        <v>0</v>
      </c>
    </row>
    <row r="713" spans="1:17" s="28" customFormat="1" ht="15" thickTop="1">
      <c r="A713" s="149"/>
      <c r="B713" s="150"/>
      <c r="C713" s="150"/>
      <c r="F713" s="151"/>
      <c r="H713" s="1"/>
      <c r="J713" s="147"/>
      <c r="K713" s="27"/>
      <c r="L713" s="27"/>
      <c r="M713" s="27"/>
      <c r="N713" s="27"/>
      <c r="O713" s="27"/>
      <c r="P713" s="27"/>
      <c r="Q713" s="27"/>
    </row>
    <row r="714" spans="1:17" s="28" customFormat="1">
      <c r="A714" s="149"/>
      <c r="B714" s="150"/>
      <c r="C714" s="150"/>
      <c r="D714" s="152" t="s">
        <v>213</v>
      </c>
      <c r="F714" s="151"/>
      <c r="H714" s="1"/>
      <c r="J714" s="147"/>
      <c r="K714" s="27"/>
      <c r="L714" s="27"/>
      <c r="M714" s="27"/>
      <c r="N714" s="27"/>
      <c r="O714" s="27"/>
      <c r="P714" s="27"/>
      <c r="Q714" s="27"/>
    </row>
    <row r="715" spans="1:17" s="28" customFormat="1">
      <c r="A715" s="149"/>
      <c r="B715" s="150"/>
      <c r="C715" s="150"/>
      <c r="D715" s="152" t="s">
        <v>37</v>
      </c>
      <c r="F715" s="151"/>
      <c r="H715" s="1"/>
      <c r="J715" s="147"/>
      <c r="K715" s="27"/>
      <c r="L715" s="27"/>
      <c r="M715" s="27"/>
      <c r="N715" s="27"/>
      <c r="O715" s="27"/>
      <c r="P715" s="27"/>
      <c r="Q715" s="27"/>
    </row>
    <row r="716" spans="1:17" s="28" customFormat="1" ht="28.5">
      <c r="A716" s="149"/>
      <c r="B716" s="150"/>
      <c r="C716" s="150"/>
      <c r="D716" s="152" t="s">
        <v>214</v>
      </c>
      <c r="F716" s="151"/>
      <c r="H716" s="1"/>
      <c r="J716" s="147"/>
      <c r="K716" s="27"/>
      <c r="L716" s="27"/>
      <c r="M716" s="27"/>
      <c r="N716" s="27"/>
      <c r="O716" s="27"/>
      <c r="P716" s="27"/>
      <c r="Q716" s="27"/>
    </row>
    <row r="717" spans="1:17" s="28" customFormat="1" ht="28.5">
      <c r="A717" s="149"/>
      <c r="B717" s="150"/>
      <c r="C717" s="150"/>
      <c r="D717" s="152" t="s">
        <v>182</v>
      </c>
      <c r="F717" s="151"/>
      <c r="H717" s="1"/>
      <c r="J717" s="147"/>
      <c r="K717" s="27"/>
      <c r="L717" s="27"/>
      <c r="M717" s="27"/>
      <c r="N717" s="27"/>
      <c r="O717" s="27"/>
      <c r="P717" s="27"/>
      <c r="Q717" s="27"/>
    </row>
    <row r="718" spans="1:17" s="28" customFormat="1" ht="71.25">
      <c r="A718" s="149"/>
      <c r="B718" s="150"/>
      <c r="C718" s="150"/>
      <c r="D718" s="152" t="s">
        <v>215</v>
      </c>
      <c r="F718" s="151"/>
      <c r="H718" s="1"/>
      <c r="J718" s="147"/>
      <c r="K718" s="27"/>
      <c r="L718" s="27"/>
      <c r="M718" s="27"/>
      <c r="N718" s="27"/>
      <c r="O718" s="27"/>
      <c r="P718" s="27"/>
      <c r="Q718" s="27"/>
    </row>
    <row r="719" spans="1:17" s="28" customFormat="1" ht="28.5">
      <c r="A719" s="149"/>
      <c r="B719" s="150"/>
      <c r="C719" s="150"/>
      <c r="D719" s="152" t="s">
        <v>216</v>
      </c>
      <c r="F719" s="151"/>
      <c r="H719" s="1"/>
      <c r="J719" s="147"/>
      <c r="K719" s="27"/>
      <c r="L719" s="27"/>
      <c r="M719" s="27"/>
      <c r="N719" s="27"/>
      <c r="O719" s="27"/>
      <c r="P719" s="27"/>
      <c r="Q719" s="27"/>
    </row>
    <row r="720" spans="1:17" s="28" customFormat="1" ht="28.5">
      <c r="A720" s="149"/>
      <c r="B720" s="150"/>
      <c r="C720" s="150"/>
      <c r="D720" s="152" t="s">
        <v>217</v>
      </c>
      <c r="F720" s="151"/>
      <c r="H720" s="1"/>
      <c r="J720" s="147"/>
      <c r="K720" s="27"/>
      <c r="L720" s="27"/>
      <c r="M720" s="27"/>
      <c r="N720" s="27"/>
      <c r="O720" s="27"/>
      <c r="P720" s="27"/>
      <c r="Q720" s="27"/>
    </row>
    <row r="721" spans="1:17" s="28" customFormat="1" ht="57">
      <c r="A721" s="149"/>
      <c r="B721" s="150"/>
      <c r="C721" s="150"/>
      <c r="D721" s="152" t="s">
        <v>218</v>
      </c>
      <c r="F721" s="151"/>
      <c r="H721" s="1"/>
      <c r="J721" s="147"/>
      <c r="K721" s="27"/>
      <c r="L721" s="27"/>
      <c r="M721" s="27"/>
      <c r="N721" s="27"/>
      <c r="O721" s="27"/>
      <c r="P721" s="27"/>
      <c r="Q721" s="27"/>
    </row>
    <row r="722" spans="1:17" s="28" customFormat="1" ht="28.5">
      <c r="A722" s="149"/>
      <c r="B722" s="150"/>
      <c r="C722" s="150"/>
      <c r="D722" s="152" t="s">
        <v>219</v>
      </c>
      <c r="F722" s="151"/>
      <c r="H722" s="1"/>
      <c r="J722" s="147"/>
      <c r="K722" s="27"/>
      <c r="L722" s="27"/>
      <c r="M722" s="27"/>
      <c r="N722" s="27"/>
      <c r="O722" s="27"/>
      <c r="P722" s="27"/>
      <c r="Q722" s="27"/>
    </row>
    <row r="723" spans="1:17" s="28" customFormat="1" ht="28.5">
      <c r="A723" s="149"/>
      <c r="B723" s="150"/>
      <c r="C723" s="150"/>
      <c r="D723" s="152" t="s">
        <v>220</v>
      </c>
      <c r="F723" s="151"/>
      <c r="H723" s="1"/>
      <c r="J723" s="147"/>
      <c r="K723" s="27"/>
      <c r="L723" s="27"/>
      <c r="M723" s="27"/>
      <c r="N723" s="27"/>
      <c r="O723" s="27"/>
      <c r="P723" s="27"/>
      <c r="Q723" s="27"/>
    </row>
    <row r="724" spans="1:17" s="28" customFormat="1">
      <c r="A724" s="149"/>
      <c r="B724" s="150"/>
      <c r="C724" s="150"/>
      <c r="D724" s="152" t="s">
        <v>45</v>
      </c>
      <c r="F724" s="151"/>
      <c r="H724" s="1"/>
      <c r="J724" s="147"/>
      <c r="K724" s="27"/>
      <c r="L724" s="27"/>
      <c r="M724" s="27"/>
      <c r="N724" s="27"/>
      <c r="O724" s="27"/>
      <c r="P724" s="27"/>
      <c r="Q724" s="27"/>
    </row>
    <row r="725" spans="1:17" s="28" customFormat="1">
      <c r="A725" s="149"/>
      <c r="B725" s="150"/>
      <c r="C725" s="150"/>
      <c r="D725" s="152" t="s">
        <v>46</v>
      </c>
      <c r="F725" s="151"/>
      <c r="H725" s="1"/>
      <c r="J725" s="147"/>
      <c r="K725" s="27"/>
      <c r="L725" s="27"/>
      <c r="M725" s="27"/>
      <c r="N725" s="27"/>
      <c r="O725" s="27"/>
      <c r="P725" s="27"/>
      <c r="Q725" s="27"/>
    </row>
    <row r="726" spans="1:17" s="28" customFormat="1">
      <c r="A726" s="149"/>
      <c r="B726" s="150"/>
      <c r="C726" s="150"/>
      <c r="D726" s="152" t="s">
        <v>221</v>
      </c>
      <c r="F726" s="151"/>
      <c r="H726" s="1"/>
      <c r="J726" s="147"/>
      <c r="K726" s="27"/>
      <c r="L726" s="27"/>
      <c r="M726" s="27"/>
      <c r="N726" s="27"/>
      <c r="O726" s="27"/>
      <c r="P726" s="27"/>
      <c r="Q726" s="27"/>
    </row>
    <row r="727" spans="1:17" s="28" customFormat="1">
      <c r="A727" s="149"/>
      <c r="B727" s="150"/>
      <c r="C727" s="150"/>
      <c r="D727" s="152" t="s">
        <v>47</v>
      </c>
      <c r="F727" s="151"/>
      <c r="H727" s="1"/>
      <c r="J727" s="147"/>
      <c r="K727" s="27"/>
      <c r="L727" s="27"/>
      <c r="M727" s="27"/>
      <c r="N727" s="27"/>
      <c r="O727" s="27"/>
      <c r="P727" s="27"/>
      <c r="Q727" s="27"/>
    </row>
    <row r="728" spans="1:17" s="28" customFormat="1">
      <c r="A728" s="149"/>
      <c r="B728" s="150"/>
      <c r="C728" s="150"/>
      <c r="D728" s="152" t="s">
        <v>49</v>
      </c>
      <c r="F728" s="151"/>
      <c r="H728" s="1"/>
      <c r="J728" s="147"/>
      <c r="K728" s="27"/>
      <c r="L728" s="27"/>
      <c r="M728" s="27"/>
      <c r="N728" s="27"/>
      <c r="O728" s="27"/>
      <c r="P728" s="27"/>
      <c r="Q728" s="27"/>
    </row>
    <row r="729" spans="1:17" s="28" customFormat="1">
      <c r="A729" s="149"/>
      <c r="B729" s="150"/>
      <c r="C729" s="150"/>
      <c r="D729" s="152" t="s">
        <v>167</v>
      </c>
      <c r="F729" s="151"/>
      <c r="H729" s="1"/>
      <c r="J729" s="147"/>
      <c r="K729" s="27"/>
      <c r="L729" s="27"/>
      <c r="M729" s="27"/>
      <c r="N729" s="27"/>
      <c r="O729" s="27"/>
      <c r="P729" s="27"/>
      <c r="Q729" s="27"/>
    </row>
    <row r="730" spans="1:17" s="28" customFormat="1">
      <c r="A730" s="149"/>
      <c r="B730" s="150"/>
      <c r="C730" s="150"/>
      <c r="D730" s="152" t="s">
        <v>168</v>
      </c>
      <c r="F730" s="151"/>
      <c r="H730" s="1"/>
      <c r="J730" s="147"/>
      <c r="K730" s="27"/>
      <c r="L730" s="27"/>
      <c r="M730" s="27"/>
      <c r="N730" s="27"/>
      <c r="O730" s="27"/>
      <c r="P730" s="27"/>
      <c r="Q730" s="27"/>
    </row>
    <row r="731" spans="1:17" s="28" customFormat="1" ht="42.75">
      <c r="A731" s="149"/>
      <c r="B731" s="150"/>
      <c r="C731" s="150"/>
      <c r="D731" s="152" t="s">
        <v>222</v>
      </c>
      <c r="F731" s="151"/>
      <c r="H731" s="1"/>
      <c r="J731" s="147"/>
      <c r="K731" s="27"/>
      <c r="L731" s="27"/>
      <c r="M731" s="27"/>
      <c r="N731" s="27"/>
      <c r="O731" s="27"/>
      <c r="P731" s="27"/>
      <c r="Q731" s="27"/>
    </row>
    <row r="732" spans="1:17" s="28" customFormat="1">
      <c r="A732" s="149"/>
      <c r="B732" s="150"/>
      <c r="C732" s="150"/>
      <c r="D732" s="152" t="s">
        <v>195</v>
      </c>
      <c r="F732" s="151"/>
      <c r="H732" s="1"/>
      <c r="J732" s="147"/>
      <c r="K732" s="27"/>
      <c r="L732" s="27"/>
      <c r="M732" s="27"/>
      <c r="N732" s="27"/>
      <c r="O732" s="27"/>
      <c r="P732" s="27"/>
      <c r="Q732" s="27"/>
    </row>
    <row r="733" spans="1:17" s="28" customFormat="1" ht="28.5">
      <c r="A733" s="149"/>
      <c r="B733" s="150"/>
      <c r="C733" s="150"/>
      <c r="D733" s="152" t="s">
        <v>51</v>
      </c>
      <c r="F733" s="151"/>
      <c r="H733" s="1"/>
      <c r="J733" s="147"/>
      <c r="K733" s="27"/>
      <c r="L733" s="27"/>
      <c r="M733" s="27"/>
      <c r="N733" s="27"/>
      <c r="O733" s="27"/>
      <c r="P733" s="27"/>
      <c r="Q733" s="27"/>
    </row>
    <row r="734" spans="1:17" s="28" customFormat="1">
      <c r="A734" s="149"/>
      <c r="B734" s="150"/>
      <c r="C734" s="150"/>
      <c r="D734" s="152" t="s">
        <v>52</v>
      </c>
      <c r="F734" s="151"/>
      <c r="H734" s="1"/>
      <c r="J734" s="147"/>
      <c r="K734" s="27"/>
      <c r="L734" s="27"/>
      <c r="M734" s="27"/>
      <c r="N734" s="27"/>
      <c r="O734" s="27"/>
      <c r="P734" s="27"/>
      <c r="Q734" s="27"/>
    </row>
    <row r="735" spans="1:17" s="28" customFormat="1" ht="28.5">
      <c r="A735" s="149"/>
      <c r="B735" s="150"/>
      <c r="C735" s="150"/>
      <c r="D735" s="152" t="s">
        <v>196</v>
      </c>
      <c r="F735" s="151"/>
      <c r="H735" s="1"/>
      <c r="J735" s="147"/>
      <c r="K735" s="27"/>
      <c r="L735" s="27"/>
      <c r="M735" s="27"/>
      <c r="N735" s="27"/>
      <c r="O735" s="27"/>
      <c r="P735" s="27"/>
      <c r="Q735" s="27"/>
    </row>
    <row r="736" spans="1:17" s="28" customFormat="1" ht="28.5">
      <c r="A736" s="149"/>
      <c r="B736" s="150"/>
      <c r="C736" s="150"/>
      <c r="D736" s="152" t="s">
        <v>223</v>
      </c>
      <c r="F736" s="151"/>
      <c r="H736" s="1"/>
      <c r="J736" s="147"/>
      <c r="K736" s="27"/>
      <c r="L736" s="27"/>
      <c r="M736" s="27"/>
      <c r="N736" s="27"/>
      <c r="O736" s="27"/>
      <c r="P736" s="27"/>
      <c r="Q736" s="27"/>
    </row>
    <row r="737" spans="1:17" s="28" customFormat="1">
      <c r="A737" s="149"/>
      <c r="B737" s="150"/>
      <c r="C737" s="150"/>
      <c r="D737" s="152" t="s">
        <v>200</v>
      </c>
      <c r="F737" s="151"/>
      <c r="H737" s="1"/>
      <c r="J737" s="147"/>
      <c r="K737" s="27"/>
      <c r="L737" s="27"/>
      <c r="M737" s="27"/>
      <c r="N737" s="27"/>
      <c r="O737" s="27"/>
      <c r="P737" s="27"/>
      <c r="Q737" s="27"/>
    </row>
    <row r="738" spans="1:17" s="28" customFormat="1" ht="28.5">
      <c r="A738" s="149"/>
      <c r="B738" s="150"/>
      <c r="C738" s="150"/>
      <c r="D738" s="152" t="s">
        <v>224</v>
      </c>
      <c r="F738" s="151"/>
      <c r="H738" s="1"/>
      <c r="J738" s="147"/>
      <c r="K738" s="27"/>
      <c r="L738" s="27"/>
      <c r="M738" s="27"/>
      <c r="N738" s="27"/>
      <c r="O738" s="27"/>
      <c r="P738" s="27"/>
      <c r="Q738" s="27"/>
    </row>
    <row r="739" spans="1:17" s="28" customFormat="1">
      <c r="A739" s="149"/>
      <c r="B739" s="150"/>
      <c r="C739" s="150"/>
      <c r="D739" s="152" t="s">
        <v>55</v>
      </c>
      <c r="F739" s="151"/>
      <c r="H739" s="1"/>
      <c r="J739" s="147"/>
      <c r="K739" s="27"/>
      <c r="L739" s="27"/>
      <c r="M739" s="27"/>
      <c r="N739" s="27"/>
      <c r="O739" s="27"/>
      <c r="P739" s="27"/>
      <c r="Q739" s="27"/>
    </row>
    <row r="740" spans="1:17" s="28" customFormat="1" ht="28.5">
      <c r="A740" s="149"/>
      <c r="B740" s="150"/>
      <c r="C740" s="150"/>
      <c r="D740" s="152" t="s">
        <v>54</v>
      </c>
      <c r="F740" s="151"/>
      <c r="H740" s="1"/>
      <c r="J740" s="147"/>
      <c r="K740" s="27"/>
      <c r="L740" s="27"/>
      <c r="M740" s="27"/>
      <c r="N740" s="27"/>
      <c r="O740" s="27"/>
      <c r="P740" s="27"/>
      <c r="Q740" s="27"/>
    </row>
    <row r="741" spans="1:17" s="28" customFormat="1" ht="42.75">
      <c r="A741" s="149"/>
      <c r="B741" s="150"/>
      <c r="C741" s="150"/>
      <c r="D741" s="152" t="s">
        <v>56</v>
      </c>
      <c r="F741" s="151"/>
      <c r="H741" s="1"/>
      <c r="J741" s="147"/>
      <c r="K741" s="27"/>
      <c r="L741" s="27"/>
      <c r="M741" s="27"/>
      <c r="N741" s="27"/>
      <c r="O741" s="27"/>
      <c r="P741" s="27"/>
      <c r="Q741" s="27"/>
    </row>
    <row r="742" spans="1:17" s="28" customFormat="1" ht="71.25">
      <c r="A742" s="149"/>
      <c r="B742" s="150"/>
      <c r="C742" s="150"/>
      <c r="D742" s="152" t="s">
        <v>58</v>
      </c>
      <c r="F742" s="151"/>
      <c r="H742" s="1"/>
      <c r="J742" s="147"/>
      <c r="K742" s="27"/>
      <c r="L742" s="27"/>
      <c r="M742" s="27"/>
      <c r="N742" s="27"/>
      <c r="O742" s="27"/>
      <c r="P742" s="27"/>
      <c r="Q742" s="27"/>
    </row>
    <row r="743" spans="1:17" s="28" customFormat="1">
      <c r="A743" s="149"/>
      <c r="B743" s="150"/>
      <c r="C743" s="150"/>
      <c r="F743" s="151"/>
      <c r="H743" s="1"/>
      <c r="J743" s="147"/>
      <c r="K743" s="27"/>
      <c r="L743" s="27"/>
      <c r="M743" s="27"/>
      <c r="N743" s="27"/>
      <c r="O743" s="27"/>
      <c r="P743" s="27"/>
      <c r="Q743" s="27"/>
    </row>
    <row r="744" spans="1:17" s="28" customFormat="1">
      <c r="A744" s="29"/>
      <c r="B744" s="22"/>
      <c r="C744" s="22"/>
      <c r="D744" s="80"/>
      <c r="E744" s="80"/>
      <c r="F744" s="81"/>
      <c r="G744" s="82"/>
      <c r="H744" s="2"/>
      <c r="I744" s="57"/>
      <c r="J744" s="147"/>
      <c r="K744" s="27"/>
      <c r="L744" s="27"/>
      <c r="M744" s="27"/>
      <c r="N744" s="27"/>
      <c r="O744" s="27"/>
      <c r="P744" s="27"/>
      <c r="Q744" s="27"/>
    </row>
    <row r="745" spans="1:17" s="28" customFormat="1">
      <c r="A745" s="135" t="s">
        <v>11</v>
      </c>
      <c r="B745" s="136"/>
      <c r="C745" s="136"/>
      <c r="D745" s="31" t="s">
        <v>12</v>
      </c>
      <c r="E745" s="31"/>
      <c r="F745" s="32"/>
      <c r="G745" s="33"/>
      <c r="H745" s="335"/>
      <c r="I745" s="137"/>
      <c r="J745" s="147"/>
      <c r="K745" s="27"/>
      <c r="L745" s="27"/>
      <c r="M745" s="27"/>
      <c r="N745" s="27"/>
      <c r="O745" s="27"/>
      <c r="P745" s="27"/>
      <c r="Q745" s="27"/>
    </row>
    <row r="746" spans="1:17" s="28" customFormat="1">
      <c r="A746" s="21"/>
      <c r="B746" s="109"/>
      <c r="C746" s="109"/>
      <c r="D746" s="23"/>
      <c r="E746" s="23"/>
      <c r="F746" s="24"/>
      <c r="G746" s="25"/>
      <c r="H746" s="1"/>
      <c r="I746" s="27"/>
      <c r="J746" s="147"/>
      <c r="K746" s="27"/>
      <c r="L746" s="27"/>
      <c r="M746" s="27"/>
      <c r="N746" s="27"/>
      <c r="O746" s="27"/>
      <c r="P746" s="27"/>
      <c r="Q746" s="27"/>
    </row>
    <row r="747" spans="1:17" s="28" customFormat="1" ht="71.25">
      <c r="A747" s="21" t="str">
        <f t="shared" ref="A747" si="332">+$A$745</f>
        <v>A4</v>
      </c>
      <c r="B747" s="22">
        <v>1</v>
      </c>
      <c r="C747" s="22"/>
      <c r="D747" s="23" t="s">
        <v>225</v>
      </c>
      <c r="E747" s="23"/>
      <c r="F747" s="199"/>
      <c r="G747" s="200"/>
      <c r="H747" s="9"/>
      <c r="I747" s="201"/>
      <c r="J747" s="147"/>
      <c r="K747" s="27"/>
      <c r="L747" s="27"/>
      <c r="M747" s="27"/>
      <c r="N747" s="27"/>
      <c r="O747" s="27"/>
      <c r="P747" s="27"/>
      <c r="Q747" s="27"/>
    </row>
    <row r="748" spans="1:17" s="28" customFormat="1">
      <c r="A748" s="21"/>
      <c r="B748" s="22"/>
      <c r="C748" s="22" t="s">
        <v>324</v>
      </c>
      <c r="D748" s="23"/>
      <c r="E748" s="23"/>
      <c r="F748" s="193">
        <v>3</v>
      </c>
      <c r="G748" s="194" t="s">
        <v>117</v>
      </c>
      <c r="H748" s="9"/>
      <c r="I748" s="195"/>
      <c r="J748" s="147"/>
      <c r="K748" s="27">
        <f>+IF($C748=K$1,$F748*$H754,0)</f>
        <v>0</v>
      </c>
      <c r="L748" s="27">
        <f t="shared" ref="L748:Q748" si="333">+IF($C748=L$1,$F748*$H754,0)</f>
        <v>0</v>
      </c>
      <c r="M748" s="27">
        <f t="shared" si="333"/>
        <v>0</v>
      </c>
      <c r="N748" s="27">
        <f t="shared" si="333"/>
        <v>0</v>
      </c>
      <c r="O748" s="27">
        <f t="shared" si="333"/>
        <v>0</v>
      </c>
      <c r="P748" s="27">
        <f t="shared" si="333"/>
        <v>0</v>
      </c>
      <c r="Q748" s="27">
        <f t="shared" si="333"/>
        <v>0</v>
      </c>
    </row>
    <row r="749" spans="1:17" s="28" customFormat="1">
      <c r="A749" s="21"/>
      <c r="B749" s="22"/>
      <c r="C749" s="22" t="s">
        <v>325</v>
      </c>
      <c r="D749" s="23"/>
      <c r="E749" s="23"/>
      <c r="F749" s="193">
        <v>5</v>
      </c>
      <c r="G749" s="194" t="s">
        <v>117</v>
      </c>
      <c r="H749" s="9"/>
      <c r="I749" s="27"/>
      <c r="J749" s="147"/>
      <c r="K749" s="27">
        <f>+IF($C749=K$1,$F749*$H754,0)</f>
        <v>0</v>
      </c>
      <c r="L749" s="27">
        <f t="shared" ref="L749:Q749" si="334">+IF($C749=L$1,$F749*$H754,0)</f>
        <v>0</v>
      </c>
      <c r="M749" s="27">
        <f t="shared" si="334"/>
        <v>0</v>
      </c>
      <c r="N749" s="27">
        <f t="shared" si="334"/>
        <v>0</v>
      </c>
      <c r="O749" s="27">
        <f t="shared" si="334"/>
        <v>0</v>
      </c>
      <c r="P749" s="27">
        <f t="shared" si="334"/>
        <v>0</v>
      </c>
      <c r="Q749" s="27">
        <f t="shared" si="334"/>
        <v>0</v>
      </c>
    </row>
    <row r="750" spans="1:17" s="28" customFormat="1">
      <c r="A750" s="21"/>
      <c r="B750" s="22"/>
      <c r="C750" s="22" t="s">
        <v>326</v>
      </c>
      <c r="D750" s="23"/>
      <c r="E750" s="23"/>
      <c r="F750" s="193">
        <v>4</v>
      </c>
      <c r="G750" s="194" t="s">
        <v>117</v>
      </c>
      <c r="H750" s="9"/>
      <c r="I750" s="27"/>
      <c r="J750" s="147"/>
      <c r="K750" s="27">
        <f>+IF($C750=K$1,$F750*$H754,0)</f>
        <v>0</v>
      </c>
      <c r="L750" s="27">
        <f t="shared" ref="L750:Q750" si="335">+IF($C750=L$1,$F750*$H754,0)</f>
        <v>0</v>
      </c>
      <c r="M750" s="27">
        <f t="shared" si="335"/>
        <v>0</v>
      </c>
      <c r="N750" s="27">
        <f t="shared" si="335"/>
        <v>0</v>
      </c>
      <c r="O750" s="27">
        <f t="shared" si="335"/>
        <v>0</v>
      </c>
      <c r="P750" s="27">
        <f t="shared" si="335"/>
        <v>0</v>
      </c>
      <c r="Q750" s="27">
        <f t="shared" si="335"/>
        <v>0</v>
      </c>
    </row>
    <row r="751" spans="1:17" s="28" customFormat="1">
      <c r="A751" s="21"/>
      <c r="B751" s="22"/>
      <c r="C751" s="22" t="s">
        <v>327</v>
      </c>
      <c r="D751" s="23"/>
      <c r="E751" s="23"/>
      <c r="F751" s="193">
        <v>1</v>
      </c>
      <c r="G751" s="194" t="s">
        <v>117</v>
      </c>
      <c r="H751" s="9"/>
      <c r="I751" s="27"/>
      <c r="J751" s="147"/>
      <c r="K751" s="27">
        <f>+IF($C751=K$1,$F751*$H754,0)</f>
        <v>0</v>
      </c>
      <c r="L751" s="27">
        <f t="shared" ref="L751:Q751" si="336">+IF($C751=L$1,$F751*$H754,0)</f>
        <v>0</v>
      </c>
      <c r="M751" s="27">
        <f t="shared" si="336"/>
        <v>0</v>
      </c>
      <c r="N751" s="27">
        <f t="shared" si="336"/>
        <v>0</v>
      </c>
      <c r="O751" s="27">
        <f t="shared" si="336"/>
        <v>0</v>
      </c>
      <c r="P751" s="27">
        <f t="shared" si="336"/>
        <v>0</v>
      </c>
      <c r="Q751" s="27">
        <f t="shared" si="336"/>
        <v>0</v>
      </c>
    </row>
    <row r="752" spans="1:17" s="28" customFormat="1">
      <c r="A752" s="21"/>
      <c r="B752" s="22"/>
      <c r="C752" s="22" t="s">
        <v>328</v>
      </c>
      <c r="D752" s="23"/>
      <c r="E752" s="23"/>
      <c r="F752" s="193">
        <v>1</v>
      </c>
      <c r="G752" s="194" t="s">
        <v>117</v>
      </c>
      <c r="H752" s="9"/>
      <c r="I752" s="27"/>
      <c r="J752" s="147"/>
      <c r="K752" s="27">
        <f>+IF($C752=K$1,$F752*$H754,0)</f>
        <v>0</v>
      </c>
      <c r="L752" s="27">
        <f t="shared" ref="L752:Q752" si="337">+IF($C752=L$1,$F752*$H754,0)</f>
        <v>0</v>
      </c>
      <c r="M752" s="27">
        <f t="shared" si="337"/>
        <v>0</v>
      </c>
      <c r="N752" s="27">
        <f t="shared" si="337"/>
        <v>0</v>
      </c>
      <c r="O752" s="27">
        <f t="shared" si="337"/>
        <v>0</v>
      </c>
      <c r="P752" s="27">
        <f t="shared" si="337"/>
        <v>0</v>
      </c>
      <c r="Q752" s="27">
        <f t="shared" si="337"/>
        <v>0</v>
      </c>
    </row>
    <row r="753" spans="1:17" s="28" customFormat="1">
      <c r="A753" s="21"/>
      <c r="B753" s="22"/>
      <c r="C753" s="22" t="s">
        <v>329</v>
      </c>
      <c r="D753" s="23"/>
      <c r="E753" s="23"/>
      <c r="F753" s="197">
        <v>1</v>
      </c>
      <c r="G753" s="198" t="s">
        <v>117</v>
      </c>
      <c r="H753" s="9"/>
      <c r="I753" s="27"/>
      <c r="J753" s="147"/>
      <c r="K753" s="27">
        <f>+IF($C753=K$1,$F753*$H754,0)</f>
        <v>0</v>
      </c>
      <c r="L753" s="27">
        <f t="shared" ref="L753:Q753" si="338">+IF($C753=L$1,$F753*$H754,0)</f>
        <v>0</v>
      </c>
      <c r="M753" s="27">
        <f t="shared" si="338"/>
        <v>0</v>
      </c>
      <c r="N753" s="27">
        <f t="shared" si="338"/>
        <v>0</v>
      </c>
      <c r="O753" s="27">
        <f t="shared" si="338"/>
        <v>0</v>
      </c>
      <c r="P753" s="27">
        <f t="shared" si="338"/>
        <v>0</v>
      </c>
      <c r="Q753" s="27">
        <f t="shared" si="338"/>
        <v>0</v>
      </c>
    </row>
    <row r="754" spans="1:17" s="28" customFormat="1">
      <c r="A754" s="21"/>
      <c r="B754" s="22"/>
      <c r="C754" s="22"/>
      <c r="D754" s="23"/>
      <c r="E754" s="23"/>
      <c r="F754" s="24">
        <f>SUM(F748:F753)</f>
        <v>15</v>
      </c>
      <c r="G754" s="194" t="s">
        <v>117</v>
      </c>
      <c r="H754" s="348">
        <v>0</v>
      </c>
      <c r="I754" s="27">
        <f>F754*ROUND(H754,2)</f>
        <v>0</v>
      </c>
      <c r="J754" s="147"/>
      <c r="K754" s="27"/>
      <c r="L754" s="27"/>
      <c r="M754" s="27"/>
      <c r="N754" s="27"/>
      <c r="O754" s="27"/>
      <c r="P754" s="27"/>
      <c r="Q754" s="27"/>
    </row>
    <row r="755" spans="1:17" s="28" customFormat="1">
      <c r="A755" s="21"/>
      <c r="B755" s="109"/>
      <c r="C755" s="109"/>
      <c r="D755" s="23"/>
      <c r="E755" s="23"/>
      <c r="F755" s="24"/>
      <c r="G755" s="25"/>
      <c r="H755" s="1"/>
      <c r="I755" s="27"/>
      <c r="J755" s="147"/>
      <c r="K755" s="27"/>
      <c r="L755" s="27"/>
      <c r="M755" s="27"/>
      <c r="N755" s="27"/>
      <c r="O755" s="27"/>
      <c r="P755" s="27"/>
      <c r="Q755" s="27"/>
    </row>
    <row r="756" spans="1:17" s="28" customFormat="1" ht="28.5">
      <c r="A756" s="21" t="str">
        <f t="shared" ref="A756:A765" si="339">+$A$745</f>
        <v>A4</v>
      </c>
      <c r="B756" s="22">
        <f t="shared" ref="B756" si="340">+B747+1</f>
        <v>2</v>
      </c>
      <c r="C756" s="22"/>
      <c r="D756" s="23" t="s">
        <v>226</v>
      </c>
      <c r="E756" s="23"/>
      <c r="F756" s="199"/>
      <c r="G756" s="200"/>
      <c r="H756" s="9"/>
      <c r="I756" s="201"/>
      <c r="J756" s="147"/>
      <c r="K756" s="27"/>
      <c r="L756" s="27"/>
      <c r="M756" s="27"/>
      <c r="N756" s="27"/>
      <c r="O756" s="27"/>
      <c r="P756" s="27"/>
      <c r="Q756" s="27"/>
    </row>
    <row r="757" spans="1:17" s="28" customFormat="1">
      <c r="A757" s="21"/>
      <c r="B757" s="22"/>
      <c r="C757" s="22" t="s">
        <v>324</v>
      </c>
      <c r="D757" s="23"/>
      <c r="E757" s="23"/>
      <c r="F757" s="193">
        <v>1</v>
      </c>
      <c r="G757" s="194" t="s">
        <v>117</v>
      </c>
      <c r="H757" s="9"/>
      <c r="I757" s="195"/>
      <c r="J757" s="147"/>
      <c r="K757" s="27">
        <f>+IF($C757=K$1,$F757*$H763,0)</f>
        <v>0</v>
      </c>
      <c r="L757" s="27">
        <f t="shared" ref="L757:Q757" si="341">+IF($C757=L$1,$F757*$H763,0)</f>
        <v>0</v>
      </c>
      <c r="M757" s="27">
        <f t="shared" si="341"/>
        <v>0</v>
      </c>
      <c r="N757" s="27">
        <f t="shared" si="341"/>
        <v>0</v>
      </c>
      <c r="O757" s="27">
        <f t="shared" si="341"/>
        <v>0</v>
      </c>
      <c r="P757" s="27">
        <f t="shared" si="341"/>
        <v>0</v>
      </c>
      <c r="Q757" s="27">
        <f t="shared" si="341"/>
        <v>0</v>
      </c>
    </row>
    <row r="758" spans="1:17" s="28" customFormat="1">
      <c r="A758" s="21"/>
      <c r="B758" s="22"/>
      <c r="C758" s="22" t="s">
        <v>325</v>
      </c>
      <c r="D758" s="23"/>
      <c r="E758" s="23"/>
      <c r="F758" s="193">
        <v>1</v>
      </c>
      <c r="G758" s="194" t="s">
        <v>117</v>
      </c>
      <c r="H758" s="9"/>
      <c r="I758" s="27"/>
      <c r="J758" s="147"/>
      <c r="K758" s="27">
        <f>+IF($C758=K$1,$F758*$H763,0)</f>
        <v>0</v>
      </c>
      <c r="L758" s="27">
        <f t="shared" ref="L758:Q758" si="342">+IF($C758=L$1,$F758*$H763,0)</f>
        <v>0</v>
      </c>
      <c r="M758" s="27">
        <f t="shared" si="342"/>
        <v>0</v>
      </c>
      <c r="N758" s="27">
        <f t="shared" si="342"/>
        <v>0</v>
      </c>
      <c r="O758" s="27">
        <f t="shared" si="342"/>
        <v>0</v>
      </c>
      <c r="P758" s="27">
        <f t="shared" si="342"/>
        <v>0</v>
      </c>
      <c r="Q758" s="27">
        <f t="shared" si="342"/>
        <v>0</v>
      </c>
    </row>
    <row r="759" spans="1:17" s="28" customFormat="1">
      <c r="A759" s="21"/>
      <c r="B759" s="22"/>
      <c r="C759" s="22" t="s">
        <v>326</v>
      </c>
      <c r="D759" s="23"/>
      <c r="E759" s="23"/>
      <c r="F759" s="193">
        <v>1</v>
      </c>
      <c r="G759" s="194" t="s">
        <v>117</v>
      </c>
      <c r="H759" s="9"/>
      <c r="I759" s="27"/>
      <c r="J759" s="147"/>
      <c r="K759" s="27">
        <f>+IF($C759=K$1,$F759*$H763,0)</f>
        <v>0</v>
      </c>
      <c r="L759" s="27">
        <f t="shared" ref="L759:Q759" si="343">+IF($C759=L$1,$F759*$H763,0)</f>
        <v>0</v>
      </c>
      <c r="M759" s="27">
        <f t="shared" si="343"/>
        <v>0</v>
      </c>
      <c r="N759" s="27">
        <f t="shared" si="343"/>
        <v>0</v>
      </c>
      <c r="O759" s="27">
        <f t="shared" si="343"/>
        <v>0</v>
      </c>
      <c r="P759" s="27">
        <f t="shared" si="343"/>
        <v>0</v>
      </c>
      <c r="Q759" s="27">
        <f t="shared" si="343"/>
        <v>0</v>
      </c>
    </row>
    <row r="760" spans="1:17" s="28" customFormat="1">
      <c r="A760" s="21"/>
      <c r="B760" s="22"/>
      <c r="C760" s="22" t="s">
        <v>327</v>
      </c>
      <c r="D760" s="23"/>
      <c r="E760" s="23"/>
      <c r="F760" s="193">
        <v>1</v>
      </c>
      <c r="G760" s="194" t="s">
        <v>117</v>
      </c>
      <c r="H760" s="9"/>
      <c r="I760" s="27"/>
      <c r="J760" s="147"/>
      <c r="K760" s="27">
        <f>+IF($C760=K$1,$F760*$H763,0)</f>
        <v>0</v>
      </c>
      <c r="L760" s="27">
        <f t="shared" ref="L760:Q760" si="344">+IF($C760=L$1,$F760*$H763,0)</f>
        <v>0</v>
      </c>
      <c r="M760" s="27">
        <f t="shared" si="344"/>
        <v>0</v>
      </c>
      <c r="N760" s="27">
        <f t="shared" si="344"/>
        <v>0</v>
      </c>
      <c r="O760" s="27">
        <f t="shared" si="344"/>
        <v>0</v>
      </c>
      <c r="P760" s="27">
        <f t="shared" si="344"/>
        <v>0</v>
      </c>
      <c r="Q760" s="27">
        <f t="shared" si="344"/>
        <v>0</v>
      </c>
    </row>
    <row r="761" spans="1:17" s="28" customFormat="1">
      <c r="A761" s="21"/>
      <c r="B761" s="22"/>
      <c r="C761" s="22" t="s">
        <v>328</v>
      </c>
      <c r="D761" s="23"/>
      <c r="E761" s="23"/>
      <c r="F761" s="193">
        <v>1</v>
      </c>
      <c r="G761" s="194" t="s">
        <v>117</v>
      </c>
      <c r="H761" s="9"/>
      <c r="I761" s="27"/>
      <c r="J761" s="147"/>
      <c r="K761" s="27">
        <f>+IF($C761=K$1,$F761*$H763,0)</f>
        <v>0</v>
      </c>
      <c r="L761" s="27">
        <f t="shared" ref="L761:Q761" si="345">+IF($C761=L$1,$F761*$H763,0)</f>
        <v>0</v>
      </c>
      <c r="M761" s="27">
        <f t="shared" si="345"/>
        <v>0</v>
      </c>
      <c r="N761" s="27">
        <f t="shared" si="345"/>
        <v>0</v>
      </c>
      <c r="O761" s="27">
        <f t="shared" si="345"/>
        <v>0</v>
      </c>
      <c r="P761" s="27">
        <f t="shared" si="345"/>
        <v>0</v>
      </c>
      <c r="Q761" s="27">
        <f t="shared" si="345"/>
        <v>0</v>
      </c>
    </row>
    <row r="762" spans="1:17" s="28" customFormat="1">
      <c r="A762" s="21"/>
      <c r="B762" s="22"/>
      <c r="C762" s="22" t="s">
        <v>329</v>
      </c>
      <c r="D762" s="23"/>
      <c r="E762" s="23"/>
      <c r="F762" s="197">
        <v>1</v>
      </c>
      <c r="G762" s="198" t="s">
        <v>117</v>
      </c>
      <c r="H762" s="9"/>
      <c r="I762" s="27"/>
      <c r="J762" s="147"/>
      <c r="K762" s="27">
        <f>+IF($C762=K$1,$F762*$H763,0)</f>
        <v>0</v>
      </c>
      <c r="L762" s="27">
        <f t="shared" ref="L762:Q762" si="346">+IF($C762=L$1,$F762*$H763,0)</f>
        <v>0</v>
      </c>
      <c r="M762" s="27">
        <f t="shared" si="346"/>
        <v>0</v>
      </c>
      <c r="N762" s="27">
        <f t="shared" si="346"/>
        <v>0</v>
      </c>
      <c r="O762" s="27">
        <f t="shared" si="346"/>
        <v>0</v>
      </c>
      <c r="P762" s="27">
        <f t="shared" si="346"/>
        <v>0</v>
      </c>
      <c r="Q762" s="27">
        <f t="shared" si="346"/>
        <v>0</v>
      </c>
    </row>
    <row r="763" spans="1:17" s="28" customFormat="1">
      <c r="A763" s="21"/>
      <c r="B763" s="22"/>
      <c r="C763" s="22"/>
      <c r="D763" s="23"/>
      <c r="E763" s="23"/>
      <c r="F763" s="24">
        <f>SUM(F757:F762)</f>
        <v>6</v>
      </c>
      <c r="G763" s="194" t="s">
        <v>117</v>
      </c>
      <c r="H763" s="348">
        <v>0</v>
      </c>
      <c r="I763" s="27">
        <f>F763*ROUND(H763,2)</f>
        <v>0</v>
      </c>
      <c r="J763" s="147"/>
      <c r="K763" s="27"/>
      <c r="L763" s="27"/>
      <c r="M763" s="27"/>
      <c r="N763" s="27"/>
      <c r="O763" s="27"/>
      <c r="P763" s="27"/>
      <c r="Q763" s="27"/>
    </row>
    <row r="764" spans="1:17" s="28" customFormat="1">
      <c r="A764" s="21"/>
      <c r="B764" s="109"/>
      <c r="C764" s="109"/>
      <c r="D764" s="23"/>
      <c r="E764" s="23"/>
      <c r="F764" s="24"/>
      <c r="G764" s="25"/>
      <c r="H764" s="1"/>
      <c r="I764" s="27"/>
      <c r="J764" s="147"/>
      <c r="K764" s="27"/>
      <c r="L764" s="27"/>
      <c r="M764" s="27"/>
      <c r="N764" s="27"/>
      <c r="O764" s="27"/>
      <c r="P764" s="27"/>
      <c r="Q764" s="27"/>
    </row>
    <row r="765" spans="1:17" s="28" customFormat="1" ht="99.75">
      <c r="A765" s="21" t="str">
        <f t="shared" si="339"/>
        <v>A4</v>
      </c>
      <c r="B765" s="109">
        <v>3</v>
      </c>
      <c r="C765" s="109"/>
      <c r="D765" s="23" t="s">
        <v>227</v>
      </c>
      <c r="E765" s="23"/>
      <c r="F765" s="199"/>
      <c r="G765" s="200"/>
      <c r="H765" s="9"/>
      <c r="I765" s="201"/>
      <c r="J765" s="234"/>
      <c r="K765" s="27"/>
      <c r="L765" s="27"/>
      <c r="M765" s="27"/>
      <c r="N765" s="27"/>
      <c r="O765" s="27"/>
      <c r="P765" s="27"/>
      <c r="Q765" s="27"/>
    </row>
    <row r="766" spans="1:17" s="28" customFormat="1">
      <c r="A766" s="21"/>
      <c r="B766" s="22"/>
      <c r="C766" s="22" t="s">
        <v>324</v>
      </c>
      <c r="D766" s="23"/>
      <c r="E766" s="23"/>
      <c r="F766" s="193">
        <v>1</v>
      </c>
      <c r="G766" s="194" t="s">
        <v>117</v>
      </c>
      <c r="H766" s="9"/>
      <c r="I766" s="195"/>
      <c r="J766" s="147"/>
      <c r="K766" s="27">
        <f>+IF($C766=K$1,$F766*$H772,0)</f>
        <v>0</v>
      </c>
      <c r="L766" s="27">
        <f t="shared" ref="L766:Q766" si="347">+IF($C766=L$1,$F766*$H772,0)</f>
        <v>0</v>
      </c>
      <c r="M766" s="27">
        <f t="shared" si="347"/>
        <v>0</v>
      </c>
      <c r="N766" s="27">
        <f t="shared" si="347"/>
        <v>0</v>
      </c>
      <c r="O766" s="27">
        <f t="shared" si="347"/>
        <v>0</v>
      </c>
      <c r="P766" s="27">
        <f t="shared" si="347"/>
        <v>0</v>
      </c>
      <c r="Q766" s="27">
        <f t="shared" si="347"/>
        <v>0</v>
      </c>
    </row>
    <row r="767" spans="1:17" s="28" customFormat="1">
      <c r="A767" s="21"/>
      <c r="B767" s="22"/>
      <c r="C767" s="22" t="s">
        <v>325</v>
      </c>
      <c r="D767" s="23"/>
      <c r="E767" s="23"/>
      <c r="F767" s="193">
        <v>1</v>
      </c>
      <c r="G767" s="194" t="s">
        <v>117</v>
      </c>
      <c r="H767" s="9"/>
      <c r="I767" s="27"/>
      <c r="J767" s="147"/>
      <c r="K767" s="27">
        <f>+IF($C767=K$1,$F767*$H772,0)</f>
        <v>0</v>
      </c>
      <c r="L767" s="27">
        <f t="shared" ref="L767:Q767" si="348">+IF($C767=L$1,$F767*$H772,0)</f>
        <v>0</v>
      </c>
      <c r="M767" s="27">
        <f t="shared" si="348"/>
        <v>0</v>
      </c>
      <c r="N767" s="27">
        <f t="shared" si="348"/>
        <v>0</v>
      </c>
      <c r="O767" s="27">
        <f t="shared" si="348"/>
        <v>0</v>
      </c>
      <c r="P767" s="27">
        <f t="shared" si="348"/>
        <v>0</v>
      </c>
      <c r="Q767" s="27">
        <f t="shared" si="348"/>
        <v>0</v>
      </c>
    </row>
    <row r="768" spans="1:17" s="28" customFormat="1">
      <c r="A768" s="21"/>
      <c r="B768" s="22"/>
      <c r="C768" s="22" t="s">
        <v>326</v>
      </c>
      <c r="D768" s="23"/>
      <c r="E768" s="23"/>
      <c r="F768" s="193">
        <v>1</v>
      </c>
      <c r="G768" s="194" t="s">
        <v>117</v>
      </c>
      <c r="H768" s="9"/>
      <c r="I768" s="27"/>
      <c r="J768" s="147"/>
      <c r="K768" s="27">
        <f>+IF($C768=K$1,$F768*$H772,0)</f>
        <v>0</v>
      </c>
      <c r="L768" s="27">
        <f t="shared" ref="L768:Q768" si="349">+IF($C768=L$1,$F768*$H772,0)</f>
        <v>0</v>
      </c>
      <c r="M768" s="27">
        <f t="shared" si="349"/>
        <v>0</v>
      </c>
      <c r="N768" s="27">
        <f t="shared" si="349"/>
        <v>0</v>
      </c>
      <c r="O768" s="27">
        <f t="shared" si="349"/>
        <v>0</v>
      </c>
      <c r="P768" s="27">
        <f t="shared" si="349"/>
        <v>0</v>
      </c>
      <c r="Q768" s="27">
        <f t="shared" si="349"/>
        <v>0</v>
      </c>
    </row>
    <row r="769" spans="1:17" s="28" customFormat="1">
      <c r="A769" s="21"/>
      <c r="B769" s="22"/>
      <c r="C769" s="22" t="s">
        <v>327</v>
      </c>
      <c r="D769" s="23"/>
      <c r="E769" s="23"/>
      <c r="F769" s="193">
        <v>1</v>
      </c>
      <c r="G769" s="194" t="s">
        <v>117</v>
      </c>
      <c r="H769" s="9"/>
      <c r="I769" s="27"/>
      <c r="J769" s="147"/>
      <c r="K769" s="27">
        <f>+IF($C769=K$1,$F769*$H772,0)</f>
        <v>0</v>
      </c>
      <c r="L769" s="27">
        <f t="shared" ref="L769:Q769" si="350">+IF($C769=L$1,$F769*$H772,0)</f>
        <v>0</v>
      </c>
      <c r="M769" s="27">
        <f t="shared" si="350"/>
        <v>0</v>
      </c>
      <c r="N769" s="27">
        <f t="shared" si="350"/>
        <v>0</v>
      </c>
      <c r="O769" s="27">
        <f t="shared" si="350"/>
        <v>0</v>
      </c>
      <c r="P769" s="27">
        <f t="shared" si="350"/>
        <v>0</v>
      </c>
      <c r="Q769" s="27">
        <f t="shared" si="350"/>
        <v>0</v>
      </c>
    </row>
    <row r="770" spans="1:17" s="28" customFormat="1">
      <c r="A770" s="21"/>
      <c r="B770" s="22"/>
      <c r="C770" s="22" t="s">
        <v>328</v>
      </c>
      <c r="D770" s="23"/>
      <c r="E770" s="23"/>
      <c r="F770" s="193">
        <v>1</v>
      </c>
      <c r="G770" s="194" t="s">
        <v>117</v>
      </c>
      <c r="H770" s="9"/>
      <c r="I770" s="27"/>
      <c r="J770" s="147"/>
      <c r="K770" s="27">
        <f>+IF($C770=K$1,$F770*$H772,0)</f>
        <v>0</v>
      </c>
      <c r="L770" s="27">
        <f t="shared" ref="L770:Q770" si="351">+IF($C770=L$1,$F770*$H772,0)</f>
        <v>0</v>
      </c>
      <c r="M770" s="27">
        <f t="shared" si="351"/>
        <v>0</v>
      </c>
      <c r="N770" s="27">
        <f t="shared" si="351"/>
        <v>0</v>
      </c>
      <c r="O770" s="27">
        <f t="shared" si="351"/>
        <v>0</v>
      </c>
      <c r="P770" s="27">
        <f t="shared" si="351"/>
        <v>0</v>
      </c>
      <c r="Q770" s="27">
        <f t="shared" si="351"/>
        <v>0</v>
      </c>
    </row>
    <row r="771" spans="1:17" s="28" customFormat="1">
      <c r="A771" s="21"/>
      <c r="B771" s="22"/>
      <c r="C771" s="22" t="s">
        <v>329</v>
      </c>
      <c r="D771" s="23"/>
      <c r="E771" s="23"/>
      <c r="F771" s="197">
        <v>1</v>
      </c>
      <c r="G771" s="198" t="s">
        <v>117</v>
      </c>
      <c r="H771" s="9"/>
      <c r="I771" s="27"/>
      <c r="J771" s="147"/>
      <c r="K771" s="27">
        <f>+IF($C771=K$1,$F771*$H772,0)</f>
        <v>0</v>
      </c>
      <c r="L771" s="27">
        <f t="shared" ref="L771:Q771" si="352">+IF($C771=L$1,$F771*$H772,0)</f>
        <v>0</v>
      </c>
      <c r="M771" s="27">
        <f t="shared" si="352"/>
        <v>0</v>
      </c>
      <c r="N771" s="27">
        <f t="shared" si="352"/>
        <v>0</v>
      </c>
      <c r="O771" s="27">
        <f t="shared" si="352"/>
        <v>0</v>
      </c>
      <c r="P771" s="27">
        <f t="shared" si="352"/>
        <v>0</v>
      </c>
      <c r="Q771" s="27">
        <f t="shared" si="352"/>
        <v>0</v>
      </c>
    </row>
    <row r="772" spans="1:17" s="28" customFormat="1">
      <c r="A772" s="21"/>
      <c r="B772" s="22"/>
      <c r="C772" s="22"/>
      <c r="D772" s="23"/>
      <c r="E772" s="23"/>
      <c r="F772" s="24">
        <f>SUM(F766:F771)</f>
        <v>6</v>
      </c>
      <c r="G772" s="194" t="s">
        <v>117</v>
      </c>
      <c r="H772" s="348">
        <v>0</v>
      </c>
      <c r="I772" s="27">
        <f>F772*ROUND(H772,2)</f>
        <v>0</v>
      </c>
      <c r="J772" s="147"/>
      <c r="K772" s="27"/>
      <c r="L772" s="27"/>
      <c r="M772" s="27"/>
      <c r="N772" s="27"/>
      <c r="O772" s="27"/>
      <c r="P772" s="27"/>
      <c r="Q772" s="27"/>
    </row>
    <row r="773" spans="1:17" s="28" customFormat="1">
      <c r="A773" s="21"/>
      <c r="B773" s="109"/>
      <c r="C773" s="109"/>
      <c r="D773" s="23"/>
      <c r="E773" s="23"/>
      <c r="F773" s="24"/>
      <c r="G773" s="25"/>
      <c r="H773" s="1"/>
      <c r="I773" s="27"/>
      <c r="J773" s="234"/>
      <c r="K773" s="27"/>
      <c r="L773" s="27"/>
      <c r="M773" s="27"/>
      <c r="N773" s="27"/>
      <c r="O773" s="27"/>
      <c r="P773" s="27"/>
      <c r="Q773" s="27"/>
    </row>
    <row r="774" spans="1:17" s="28" customFormat="1" ht="42.75">
      <c r="A774" s="21" t="str">
        <f t="shared" ref="A774" si="353">+$A$745</f>
        <v>A4</v>
      </c>
      <c r="B774" s="22">
        <v>4</v>
      </c>
      <c r="C774" s="22"/>
      <c r="D774" s="23" t="s">
        <v>333</v>
      </c>
      <c r="E774" s="80"/>
      <c r="F774" s="151"/>
      <c r="H774" s="7"/>
      <c r="J774" s="234"/>
      <c r="K774" s="27"/>
      <c r="L774" s="27"/>
      <c r="M774" s="27"/>
      <c r="N774" s="27"/>
      <c r="O774" s="27"/>
      <c r="P774" s="27"/>
      <c r="Q774" s="27"/>
    </row>
    <row r="775" spans="1:17" s="28" customFormat="1">
      <c r="A775" s="21"/>
      <c r="B775" s="22"/>
      <c r="C775" s="22" t="s">
        <v>334</v>
      </c>
      <c r="D775" s="23" t="s">
        <v>228</v>
      </c>
      <c r="E775" s="80"/>
      <c r="F775" s="24">
        <v>150</v>
      </c>
      <c r="G775" s="25" t="s">
        <v>229</v>
      </c>
      <c r="H775" s="348">
        <v>0</v>
      </c>
      <c r="I775" s="27">
        <f>F775*ROUND(H775,2)</f>
        <v>0</v>
      </c>
      <c r="J775" s="234"/>
      <c r="K775" s="27">
        <f>+IF($C775=K$1,$F775*$H775,0)</f>
        <v>0</v>
      </c>
      <c r="L775" s="27">
        <f t="shared" ref="L775:Q776" si="354">+IF($C775=L$1,$F775*$H775,0)</f>
        <v>0</v>
      </c>
      <c r="M775" s="27">
        <f t="shared" si="354"/>
        <v>0</v>
      </c>
      <c r="N775" s="27">
        <f t="shared" si="354"/>
        <v>0</v>
      </c>
      <c r="O775" s="27">
        <f t="shared" si="354"/>
        <v>0</v>
      </c>
      <c r="P775" s="27">
        <f t="shared" si="354"/>
        <v>0</v>
      </c>
      <c r="Q775" s="27">
        <f t="shared" si="354"/>
        <v>0</v>
      </c>
    </row>
    <row r="776" spans="1:17" s="28" customFormat="1">
      <c r="A776" s="21"/>
      <c r="B776" s="22"/>
      <c r="C776" s="22" t="s">
        <v>334</v>
      </c>
      <c r="D776" s="23" t="s">
        <v>230</v>
      </c>
      <c r="E776" s="80"/>
      <c r="F776" s="24">
        <v>40</v>
      </c>
      <c r="G776" s="25" t="s">
        <v>229</v>
      </c>
      <c r="H776" s="348">
        <v>0</v>
      </c>
      <c r="I776" s="27">
        <f>F776*ROUND(H776,2)</f>
        <v>0</v>
      </c>
      <c r="J776" s="234"/>
      <c r="K776" s="27">
        <f>+IF($C776=K$1,$F776*$H776,0)</f>
        <v>0</v>
      </c>
      <c r="L776" s="27">
        <f t="shared" si="354"/>
        <v>0</v>
      </c>
      <c r="M776" s="27">
        <f t="shared" si="354"/>
        <v>0</v>
      </c>
      <c r="N776" s="27">
        <f t="shared" si="354"/>
        <v>0</v>
      </c>
      <c r="O776" s="27">
        <f t="shared" si="354"/>
        <v>0</v>
      </c>
      <c r="P776" s="27">
        <f t="shared" si="354"/>
        <v>0</v>
      </c>
      <c r="Q776" s="27">
        <f t="shared" si="354"/>
        <v>0</v>
      </c>
    </row>
    <row r="777" spans="1:17" s="28" customFormat="1">
      <c r="A777" s="21"/>
      <c r="B777" s="109"/>
      <c r="C777" s="109"/>
      <c r="D777" s="23"/>
      <c r="E777" s="80"/>
      <c r="F777" s="24"/>
      <c r="G777" s="25"/>
      <c r="H777" s="1"/>
      <c r="I777" s="27"/>
      <c r="J777" s="234"/>
      <c r="K777" s="27"/>
      <c r="L777" s="27"/>
      <c r="M777" s="27"/>
      <c r="N777" s="27"/>
      <c r="O777" s="27"/>
      <c r="P777" s="27"/>
      <c r="Q777" s="27"/>
    </row>
    <row r="778" spans="1:17" s="28" customFormat="1" ht="42.75">
      <c r="A778" s="21" t="s">
        <v>11</v>
      </c>
      <c r="B778" s="22">
        <f>+B774+1</f>
        <v>5</v>
      </c>
      <c r="C778" s="22"/>
      <c r="D778" s="23" t="s">
        <v>231</v>
      </c>
      <c r="E778" s="114"/>
      <c r="F778" s="199"/>
      <c r="G778" s="200"/>
      <c r="H778" s="9"/>
      <c r="I778" s="201"/>
      <c r="J778" s="147"/>
      <c r="K778" s="27"/>
      <c r="L778" s="27"/>
      <c r="M778" s="27"/>
      <c r="N778" s="27"/>
      <c r="O778" s="27"/>
      <c r="P778" s="27"/>
      <c r="Q778" s="27"/>
    </row>
    <row r="779" spans="1:17" s="28" customFormat="1">
      <c r="A779" s="21"/>
      <c r="B779" s="22"/>
      <c r="C779" s="22" t="s">
        <v>324</v>
      </c>
      <c r="D779" s="23"/>
      <c r="F779" s="193">
        <v>4.2</v>
      </c>
      <c r="G779" s="82" t="s">
        <v>232</v>
      </c>
      <c r="H779" s="9"/>
      <c r="I779" s="27"/>
      <c r="J779" s="147"/>
      <c r="K779" s="27">
        <f>+IF($C779=K$1,$F779*$H785,0)</f>
        <v>0</v>
      </c>
      <c r="L779" s="27">
        <f t="shared" ref="L779:Q779" si="355">+IF($C779=L$1,$F779*$H785,0)</f>
        <v>0</v>
      </c>
      <c r="M779" s="27">
        <f t="shared" si="355"/>
        <v>0</v>
      </c>
      <c r="N779" s="27">
        <f t="shared" si="355"/>
        <v>0</v>
      </c>
      <c r="O779" s="27">
        <f t="shared" si="355"/>
        <v>0</v>
      </c>
      <c r="P779" s="27">
        <f t="shared" si="355"/>
        <v>0</v>
      </c>
      <c r="Q779" s="27">
        <f t="shared" si="355"/>
        <v>0</v>
      </c>
    </row>
    <row r="780" spans="1:17" s="28" customFormat="1">
      <c r="A780" s="21"/>
      <c r="B780" s="22"/>
      <c r="C780" s="22" t="s">
        <v>325</v>
      </c>
      <c r="D780" s="23"/>
      <c r="F780" s="193">
        <v>4.2</v>
      </c>
      <c r="G780" s="25" t="s">
        <v>232</v>
      </c>
      <c r="H780" s="9"/>
      <c r="I780" s="27"/>
      <c r="J780" s="147"/>
      <c r="K780" s="27">
        <f>+IF($C780=K$1,$F780*$H785,0)</f>
        <v>0</v>
      </c>
      <c r="L780" s="27">
        <f t="shared" ref="L780:Q780" si="356">+IF($C780=L$1,$F780*$H785,0)</f>
        <v>0</v>
      </c>
      <c r="M780" s="27">
        <f t="shared" si="356"/>
        <v>0</v>
      </c>
      <c r="N780" s="27">
        <f t="shared" si="356"/>
        <v>0</v>
      </c>
      <c r="O780" s="27">
        <f t="shared" si="356"/>
        <v>0</v>
      </c>
      <c r="P780" s="27">
        <f t="shared" si="356"/>
        <v>0</v>
      </c>
      <c r="Q780" s="27">
        <f t="shared" si="356"/>
        <v>0</v>
      </c>
    </row>
    <row r="781" spans="1:17" s="28" customFormat="1">
      <c r="A781" s="21"/>
      <c r="B781" s="22"/>
      <c r="C781" s="22" t="s">
        <v>326</v>
      </c>
      <c r="D781" s="23"/>
      <c r="F781" s="193">
        <v>36</v>
      </c>
      <c r="G781" s="82" t="s">
        <v>232</v>
      </c>
      <c r="H781" s="9"/>
      <c r="I781" s="27"/>
      <c r="J781" s="147"/>
      <c r="K781" s="27">
        <f>+IF($C781=K$1,$F781*$H785,0)</f>
        <v>0</v>
      </c>
      <c r="L781" s="27">
        <f t="shared" ref="L781:Q781" si="357">+IF($C781=L$1,$F781*$H785,0)</f>
        <v>0</v>
      </c>
      <c r="M781" s="27">
        <f t="shared" si="357"/>
        <v>0</v>
      </c>
      <c r="N781" s="27">
        <f t="shared" si="357"/>
        <v>0</v>
      </c>
      <c r="O781" s="27">
        <f t="shared" si="357"/>
        <v>0</v>
      </c>
      <c r="P781" s="27">
        <f t="shared" si="357"/>
        <v>0</v>
      </c>
      <c r="Q781" s="27">
        <f t="shared" si="357"/>
        <v>0</v>
      </c>
    </row>
    <row r="782" spans="1:17" s="28" customFormat="1">
      <c r="A782" s="21"/>
      <c r="B782" s="22"/>
      <c r="C782" s="22" t="s">
        <v>327</v>
      </c>
      <c r="D782" s="23"/>
      <c r="F782" s="193">
        <v>4.2</v>
      </c>
      <c r="G782" s="25" t="s">
        <v>232</v>
      </c>
      <c r="H782" s="9"/>
      <c r="I782" s="27"/>
      <c r="J782" s="147"/>
      <c r="K782" s="27">
        <f>+IF($C782=K$1,$F782*$H785,0)</f>
        <v>0</v>
      </c>
      <c r="L782" s="27">
        <f t="shared" ref="L782:Q782" si="358">+IF($C782=L$1,$F782*$H785,0)</f>
        <v>0</v>
      </c>
      <c r="M782" s="27">
        <f t="shared" si="358"/>
        <v>0</v>
      </c>
      <c r="N782" s="27">
        <f t="shared" si="358"/>
        <v>0</v>
      </c>
      <c r="O782" s="27">
        <f t="shared" si="358"/>
        <v>0</v>
      </c>
      <c r="P782" s="27">
        <f t="shared" si="358"/>
        <v>0</v>
      </c>
      <c r="Q782" s="27">
        <f t="shared" si="358"/>
        <v>0</v>
      </c>
    </row>
    <row r="783" spans="1:17" s="28" customFormat="1">
      <c r="A783" s="21"/>
      <c r="B783" s="22"/>
      <c r="C783" s="22" t="s">
        <v>328</v>
      </c>
      <c r="D783" s="23"/>
      <c r="F783" s="193">
        <v>8</v>
      </c>
      <c r="G783" s="82" t="s">
        <v>232</v>
      </c>
      <c r="H783" s="9"/>
      <c r="I783" s="27"/>
      <c r="J783" s="147"/>
      <c r="K783" s="27">
        <f>+IF($C783=K$1,$F783*$H785,0)</f>
        <v>0</v>
      </c>
      <c r="L783" s="27">
        <f t="shared" ref="L783:Q783" si="359">+IF($C783=L$1,$F783*$H785,0)</f>
        <v>0</v>
      </c>
      <c r="M783" s="27">
        <f t="shared" si="359"/>
        <v>0</v>
      </c>
      <c r="N783" s="27">
        <f t="shared" si="359"/>
        <v>0</v>
      </c>
      <c r="O783" s="27">
        <f t="shared" si="359"/>
        <v>0</v>
      </c>
      <c r="P783" s="27">
        <f t="shared" si="359"/>
        <v>0</v>
      </c>
      <c r="Q783" s="27">
        <f t="shared" si="359"/>
        <v>0</v>
      </c>
    </row>
    <row r="784" spans="1:17" s="28" customFormat="1">
      <c r="A784" s="21"/>
      <c r="B784" s="22"/>
      <c r="C784" s="22" t="s">
        <v>329</v>
      </c>
      <c r="D784" s="23"/>
      <c r="F784" s="197">
        <v>4.2</v>
      </c>
      <c r="G784" s="25" t="s">
        <v>232</v>
      </c>
      <c r="H784" s="9"/>
      <c r="I784" s="27"/>
      <c r="J784" s="147"/>
      <c r="K784" s="27">
        <f>+IF($C784=K$1,$F784*$H785,0)</f>
        <v>0</v>
      </c>
      <c r="L784" s="27">
        <f t="shared" ref="L784:Q784" si="360">+IF($C784=L$1,$F784*$H785,0)</f>
        <v>0</v>
      </c>
      <c r="M784" s="27">
        <f t="shared" si="360"/>
        <v>0</v>
      </c>
      <c r="N784" s="27">
        <f t="shared" si="360"/>
        <v>0</v>
      </c>
      <c r="O784" s="27">
        <f t="shared" si="360"/>
        <v>0</v>
      </c>
      <c r="P784" s="27">
        <f t="shared" si="360"/>
        <v>0</v>
      </c>
      <c r="Q784" s="27">
        <f t="shared" si="360"/>
        <v>0</v>
      </c>
    </row>
    <row r="785" spans="1:258" s="28" customFormat="1">
      <c r="A785" s="21"/>
      <c r="B785" s="22"/>
      <c r="D785" s="23"/>
      <c r="F785" s="24">
        <f>SUM(F779:F784)</f>
        <v>60.800000000000004</v>
      </c>
      <c r="G785" s="25" t="s">
        <v>232</v>
      </c>
      <c r="H785" s="348">
        <v>0</v>
      </c>
      <c r="I785" s="27">
        <f>F785*ROUND(H785,2)</f>
        <v>0</v>
      </c>
      <c r="J785" s="147"/>
      <c r="K785" s="27"/>
      <c r="L785" s="27"/>
      <c r="M785" s="27"/>
      <c r="N785" s="27"/>
      <c r="O785" s="27"/>
      <c r="P785" s="27"/>
      <c r="Q785" s="27"/>
    </row>
    <row r="786" spans="1:258" s="28" customFormat="1">
      <c r="A786" s="21"/>
      <c r="B786" s="22"/>
      <c r="C786" s="22"/>
      <c r="D786" s="23"/>
      <c r="E786" s="80"/>
      <c r="F786" s="24"/>
      <c r="G786" s="25"/>
      <c r="H786" s="1"/>
      <c r="I786" s="27"/>
      <c r="J786" s="234"/>
      <c r="K786" s="27"/>
      <c r="L786" s="27"/>
      <c r="M786" s="27"/>
      <c r="N786" s="27"/>
      <c r="O786" s="27"/>
      <c r="P786" s="27"/>
      <c r="Q786" s="27"/>
    </row>
    <row r="787" spans="1:258" s="28" customFormat="1" ht="15" thickBot="1">
      <c r="A787" s="128" t="s">
        <v>11</v>
      </c>
      <c r="B787" s="129"/>
      <c r="C787" s="129"/>
      <c r="D787" s="130" t="s">
        <v>233</v>
      </c>
      <c r="E787" s="130"/>
      <c r="F787" s="131"/>
      <c r="G787" s="132"/>
      <c r="H787" s="4"/>
      <c r="I787" s="134">
        <f>SUM(I746:I786)</f>
        <v>0</v>
      </c>
      <c r="J787" s="147"/>
      <c r="K787" s="134">
        <f>SUM(K746:K786)</f>
        <v>0</v>
      </c>
      <c r="L787" s="134">
        <f t="shared" ref="L787:Q787" si="361">SUM(L746:L786)</f>
        <v>0</v>
      </c>
      <c r="M787" s="134">
        <f t="shared" si="361"/>
        <v>0</v>
      </c>
      <c r="N787" s="134">
        <f t="shared" si="361"/>
        <v>0</v>
      </c>
      <c r="O787" s="134">
        <f t="shared" si="361"/>
        <v>0</v>
      </c>
      <c r="P787" s="134">
        <f t="shared" si="361"/>
        <v>0</v>
      </c>
      <c r="Q787" s="134">
        <f t="shared" si="361"/>
        <v>0</v>
      </c>
    </row>
    <row r="788" spans="1:258" s="28" customFormat="1" ht="15" thickTop="1">
      <c r="A788" s="21"/>
      <c r="B788" s="109"/>
      <c r="C788" s="109"/>
      <c r="D788" s="23"/>
      <c r="E788" s="23"/>
      <c r="F788" s="24"/>
      <c r="G788" s="25"/>
      <c r="H788" s="1"/>
      <c r="I788" s="27"/>
      <c r="J788" s="234"/>
      <c r="K788" s="27"/>
      <c r="L788" s="27"/>
      <c r="M788" s="27"/>
      <c r="N788" s="27"/>
      <c r="O788" s="27"/>
      <c r="P788" s="27"/>
      <c r="Q788" s="27"/>
    </row>
    <row r="789" spans="1:258" s="28" customFormat="1">
      <c r="A789" s="21"/>
      <c r="B789" s="22"/>
      <c r="C789" s="22"/>
      <c r="D789" s="23"/>
      <c r="E789" s="23"/>
      <c r="F789" s="24"/>
      <c r="G789" s="25"/>
      <c r="H789" s="1"/>
      <c r="I789" s="27"/>
      <c r="J789" s="147"/>
      <c r="K789" s="27"/>
      <c r="L789" s="27"/>
      <c r="M789" s="27"/>
      <c r="N789" s="27"/>
      <c r="O789" s="27"/>
      <c r="P789" s="27"/>
      <c r="Q789" s="27"/>
    </row>
    <row r="790" spans="1:258" s="28" customFormat="1">
      <c r="A790" s="21"/>
      <c r="B790" s="22"/>
      <c r="C790" s="22"/>
      <c r="D790" s="23"/>
      <c r="E790" s="23"/>
      <c r="F790" s="24"/>
      <c r="G790" s="25"/>
      <c r="H790" s="1"/>
      <c r="I790" s="27"/>
      <c r="J790" s="147"/>
      <c r="K790" s="27"/>
      <c r="L790" s="27"/>
      <c r="M790" s="27"/>
      <c r="N790" s="27"/>
      <c r="O790" s="27"/>
      <c r="P790" s="27"/>
      <c r="Q790" s="27"/>
      <c r="IV790" s="147"/>
      <c r="IW790" s="147"/>
      <c r="IX790" s="147"/>
    </row>
    <row r="791" spans="1:258" s="28" customFormat="1">
      <c r="A791" s="78" t="s">
        <v>14</v>
      </c>
      <c r="B791" s="153"/>
      <c r="C791" s="153"/>
      <c r="D791" s="154" t="s">
        <v>15</v>
      </c>
      <c r="E791" s="155"/>
      <c r="F791" s="156"/>
      <c r="G791" s="157"/>
      <c r="H791" s="343"/>
      <c r="I791" s="158"/>
      <c r="J791" s="147"/>
      <c r="K791" s="27"/>
      <c r="L791" s="27"/>
      <c r="M791" s="27"/>
      <c r="N791" s="27"/>
      <c r="O791" s="27"/>
      <c r="P791" s="27"/>
      <c r="Q791" s="27"/>
      <c r="IV791" s="147"/>
      <c r="IW791" s="147"/>
      <c r="IX791" s="147"/>
    </row>
    <row r="792" spans="1:258" s="28" customFormat="1">
      <c r="A792" s="21"/>
      <c r="B792" s="22"/>
      <c r="C792" s="22"/>
      <c r="D792" s="23"/>
      <c r="E792" s="23"/>
      <c r="F792" s="24"/>
      <c r="G792" s="25"/>
      <c r="H792" s="1"/>
      <c r="I792" s="27"/>
      <c r="J792" s="147"/>
      <c r="K792" s="27"/>
      <c r="L792" s="27"/>
      <c r="M792" s="27"/>
      <c r="N792" s="27"/>
      <c r="O792" s="27"/>
      <c r="P792" s="27"/>
      <c r="Q792" s="27"/>
    </row>
    <row r="793" spans="1:258" s="28" customFormat="1">
      <c r="A793" s="21"/>
      <c r="B793" s="22"/>
      <c r="C793" s="22"/>
      <c r="D793" s="212" t="s">
        <v>234</v>
      </c>
      <c r="E793" s="212"/>
      <c r="F793" s="24"/>
      <c r="G793" s="25"/>
      <c r="H793" s="1"/>
      <c r="I793" s="27"/>
      <c r="J793" s="234"/>
      <c r="K793" s="27"/>
      <c r="L793" s="27"/>
      <c r="M793" s="27"/>
      <c r="N793" s="27"/>
      <c r="O793" s="27"/>
      <c r="P793" s="27"/>
      <c r="Q793" s="27"/>
    </row>
    <row r="794" spans="1:258" s="28" customFormat="1" ht="71.25">
      <c r="A794" s="21"/>
      <c r="B794" s="22"/>
      <c r="C794" s="22"/>
      <c r="D794" s="212" t="s">
        <v>235</v>
      </c>
      <c r="E794" s="212"/>
      <c r="F794" s="81"/>
      <c r="G794" s="115"/>
      <c r="H794" s="2"/>
      <c r="I794" s="116"/>
      <c r="J794" s="234"/>
      <c r="K794" s="237"/>
      <c r="L794" s="237"/>
      <c r="M794" s="237"/>
      <c r="N794" s="237"/>
      <c r="O794" s="237"/>
      <c r="P794" s="237"/>
      <c r="Q794" s="237"/>
      <c r="R794" s="147"/>
      <c r="S794" s="147"/>
      <c r="T794" s="147"/>
      <c r="U794" s="147"/>
      <c r="V794" s="147"/>
      <c r="W794" s="147"/>
      <c r="X794" s="147"/>
      <c r="Y794" s="147"/>
      <c r="Z794" s="147"/>
      <c r="AA794" s="147"/>
      <c r="AB794" s="147"/>
      <c r="AC794" s="147"/>
      <c r="AD794" s="147"/>
      <c r="AE794" s="147"/>
      <c r="AF794" s="147"/>
      <c r="AG794" s="147"/>
      <c r="AH794" s="147"/>
      <c r="AI794" s="147"/>
      <c r="AJ794" s="147"/>
      <c r="AK794" s="147"/>
      <c r="AL794" s="147"/>
      <c r="AM794" s="147"/>
      <c r="AN794" s="147"/>
      <c r="AO794" s="147"/>
      <c r="AP794" s="147"/>
      <c r="AQ794" s="147"/>
      <c r="AR794" s="147"/>
      <c r="AS794" s="147"/>
      <c r="AT794" s="147"/>
      <c r="AU794" s="147"/>
      <c r="AV794" s="147"/>
      <c r="AW794" s="147"/>
      <c r="AX794" s="147"/>
      <c r="AY794" s="147"/>
      <c r="AZ794" s="147"/>
      <c r="BA794" s="147"/>
      <c r="BB794" s="147"/>
      <c r="BC794" s="147"/>
      <c r="BD794" s="147"/>
      <c r="BE794" s="147"/>
      <c r="BF794" s="147"/>
      <c r="BG794" s="147"/>
      <c r="BH794" s="147"/>
      <c r="BI794" s="147"/>
      <c r="BJ794" s="147"/>
      <c r="BK794" s="147"/>
      <c r="BL794" s="147"/>
      <c r="BM794" s="147"/>
      <c r="BN794" s="147"/>
      <c r="BO794" s="147"/>
      <c r="BP794" s="147"/>
      <c r="BQ794" s="147"/>
      <c r="BR794" s="147"/>
      <c r="BS794" s="147"/>
      <c r="BT794" s="147"/>
      <c r="BU794" s="147"/>
      <c r="BV794" s="147"/>
      <c r="BW794" s="147"/>
      <c r="BX794" s="147"/>
      <c r="BY794" s="147"/>
      <c r="BZ794" s="147"/>
      <c r="CA794" s="147"/>
      <c r="CB794" s="147"/>
      <c r="CC794" s="147"/>
      <c r="CD794" s="147"/>
      <c r="CE794" s="147"/>
      <c r="CF794" s="147"/>
      <c r="CG794" s="147"/>
      <c r="CH794" s="147"/>
      <c r="CI794" s="147"/>
      <c r="CJ794" s="147"/>
      <c r="CK794" s="147"/>
      <c r="CL794" s="147"/>
      <c r="CM794" s="147"/>
      <c r="CN794" s="147"/>
      <c r="CO794" s="147"/>
      <c r="CP794" s="147"/>
      <c r="CQ794" s="147"/>
      <c r="CR794" s="147"/>
      <c r="CS794" s="147"/>
      <c r="CT794" s="147"/>
      <c r="CU794" s="147"/>
      <c r="CV794" s="147"/>
      <c r="CW794" s="147"/>
      <c r="CX794" s="147"/>
      <c r="CY794" s="147"/>
      <c r="CZ794" s="147"/>
      <c r="DA794" s="147"/>
      <c r="DB794" s="147"/>
      <c r="DC794" s="147"/>
      <c r="DD794" s="147"/>
      <c r="DE794" s="147"/>
      <c r="DF794" s="147"/>
      <c r="DG794" s="147"/>
      <c r="DH794" s="147"/>
      <c r="DI794" s="147"/>
      <c r="DJ794" s="147"/>
      <c r="DK794" s="147"/>
      <c r="DL794" s="147"/>
      <c r="DM794" s="147"/>
      <c r="DN794" s="147"/>
      <c r="DO794" s="147"/>
      <c r="DP794" s="147"/>
      <c r="DQ794" s="147"/>
      <c r="DR794" s="147"/>
      <c r="DS794" s="147"/>
      <c r="DT794" s="147"/>
      <c r="DU794" s="147"/>
      <c r="DV794" s="147"/>
      <c r="DW794" s="147"/>
      <c r="DX794" s="147"/>
      <c r="DY794" s="147"/>
      <c r="DZ794" s="147"/>
      <c r="EA794" s="147"/>
      <c r="EB794" s="147"/>
      <c r="EC794" s="147"/>
      <c r="ED794" s="147"/>
      <c r="EE794" s="147"/>
      <c r="EF794" s="147"/>
      <c r="EG794" s="147"/>
      <c r="EH794" s="147"/>
      <c r="EI794" s="147"/>
      <c r="EJ794" s="147"/>
      <c r="EK794" s="147"/>
      <c r="EL794" s="147"/>
      <c r="EM794" s="147"/>
      <c r="EN794" s="147"/>
      <c r="EO794" s="147"/>
      <c r="EP794" s="147"/>
      <c r="EQ794" s="147"/>
      <c r="ER794" s="147"/>
      <c r="ES794" s="147"/>
      <c r="ET794" s="147"/>
      <c r="EU794" s="147"/>
      <c r="EV794" s="147"/>
      <c r="EW794" s="147"/>
      <c r="EX794" s="147"/>
      <c r="EY794" s="147"/>
      <c r="EZ794" s="147"/>
      <c r="FA794" s="147"/>
      <c r="FB794" s="147"/>
      <c r="FC794" s="147"/>
      <c r="FD794" s="147"/>
      <c r="FE794" s="147"/>
      <c r="FF794" s="147"/>
      <c r="FG794" s="147"/>
      <c r="FH794" s="147"/>
      <c r="FI794" s="147"/>
      <c r="FJ794" s="147"/>
      <c r="FK794" s="147"/>
      <c r="FL794" s="147"/>
      <c r="FM794" s="147"/>
      <c r="FN794" s="147"/>
      <c r="FO794" s="147"/>
      <c r="FP794" s="147"/>
      <c r="FQ794" s="147"/>
      <c r="FR794" s="147"/>
      <c r="FS794" s="147"/>
      <c r="FT794" s="147"/>
      <c r="FU794" s="147"/>
      <c r="FV794" s="147"/>
      <c r="FW794" s="147"/>
      <c r="FX794" s="147"/>
      <c r="FY794" s="147"/>
      <c r="FZ794" s="147"/>
      <c r="GA794" s="147"/>
      <c r="GB794" s="147"/>
      <c r="GC794" s="147"/>
      <c r="GD794" s="147"/>
      <c r="GE794" s="147"/>
      <c r="GF794" s="147"/>
      <c r="GG794" s="147"/>
      <c r="GH794" s="147"/>
      <c r="GI794" s="147"/>
      <c r="GJ794" s="147"/>
      <c r="GK794" s="147"/>
      <c r="GL794" s="147"/>
      <c r="GM794" s="147"/>
      <c r="GN794" s="147"/>
      <c r="GO794" s="147"/>
      <c r="GP794" s="147"/>
      <c r="GQ794" s="147"/>
      <c r="GR794" s="147"/>
      <c r="GS794" s="147"/>
      <c r="GT794" s="147"/>
      <c r="GU794" s="147"/>
      <c r="GV794" s="147"/>
      <c r="GW794" s="147"/>
      <c r="GX794" s="147"/>
      <c r="GY794" s="147"/>
      <c r="GZ794" s="147"/>
      <c r="HA794" s="147"/>
      <c r="HB794" s="147"/>
      <c r="HC794" s="147"/>
      <c r="HD794" s="147"/>
      <c r="HE794" s="147"/>
      <c r="HF794" s="147"/>
      <c r="HG794" s="147"/>
      <c r="HH794" s="147"/>
      <c r="HI794" s="147"/>
      <c r="HJ794" s="147"/>
      <c r="HK794" s="147"/>
      <c r="HL794" s="147"/>
      <c r="HM794" s="147"/>
      <c r="HN794" s="147"/>
      <c r="HO794" s="147"/>
      <c r="HP794" s="147"/>
      <c r="HQ794" s="147"/>
      <c r="HR794" s="147"/>
      <c r="HS794" s="147"/>
      <c r="HT794" s="147"/>
      <c r="HU794" s="147"/>
      <c r="HV794" s="147"/>
      <c r="HW794" s="147"/>
      <c r="HX794" s="147"/>
      <c r="HY794" s="147"/>
      <c r="HZ794" s="147"/>
      <c r="IA794" s="147"/>
      <c r="IB794" s="147"/>
      <c r="IC794" s="147"/>
      <c r="ID794" s="147"/>
      <c r="IE794" s="147"/>
      <c r="IF794" s="147"/>
      <c r="IG794" s="147"/>
      <c r="IH794" s="147"/>
      <c r="II794" s="147"/>
      <c r="IJ794" s="147"/>
      <c r="IK794" s="147"/>
      <c r="IL794" s="147"/>
      <c r="IM794" s="147"/>
      <c r="IN794" s="147"/>
      <c r="IO794" s="147"/>
      <c r="IP794" s="147"/>
      <c r="IQ794" s="147"/>
      <c r="IR794" s="147"/>
      <c r="IS794" s="147"/>
      <c r="IT794" s="147"/>
      <c r="IU794" s="147"/>
    </row>
    <row r="795" spans="1:258" s="28" customFormat="1">
      <c r="A795" s="21"/>
      <c r="B795" s="22"/>
      <c r="C795" s="22"/>
      <c r="D795" s="212"/>
      <c r="E795" s="212"/>
      <c r="F795" s="81"/>
      <c r="G795" s="115"/>
      <c r="H795" s="2"/>
      <c r="I795" s="116"/>
      <c r="J795" s="147"/>
      <c r="K795" s="237"/>
      <c r="L795" s="237"/>
      <c r="M795" s="237"/>
      <c r="N795" s="237"/>
      <c r="O795" s="237"/>
      <c r="P795" s="237"/>
      <c r="Q795" s="237"/>
      <c r="R795" s="147"/>
      <c r="S795" s="147"/>
      <c r="T795" s="147"/>
      <c r="U795" s="147"/>
      <c r="V795" s="147"/>
      <c r="W795" s="147"/>
      <c r="X795" s="147"/>
      <c r="Y795" s="147"/>
      <c r="Z795" s="147"/>
      <c r="AA795" s="147"/>
      <c r="AB795" s="147"/>
      <c r="AC795" s="147"/>
      <c r="AD795" s="147"/>
      <c r="AE795" s="147"/>
      <c r="AF795" s="147"/>
      <c r="AG795" s="147"/>
      <c r="AH795" s="147"/>
      <c r="AI795" s="147"/>
      <c r="AJ795" s="147"/>
      <c r="AK795" s="147"/>
      <c r="AL795" s="147"/>
      <c r="AM795" s="147"/>
      <c r="AN795" s="147"/>
      <c r="AO795" s="147"/>
      <c r="AP795" s="147"/>
      <c r="AQ795" s="147"/>
      <c r="AR795" s="147"/>
      <c r="AS795" s="147"/>
      <c r="AT795" s="147"/>
      <c r="AU795" s="147"/>
      <c r="AV795" s="147"/>
      <c r="AW795" s="147"/>
      <c r="AX795" s="147"/>
      <c r="AY795" s="147"/>
      <c r="AZ795" s="147"/>
      <c r="BA795" s="147"/>
      <c r="BB795" s="147"/>
      <c r="BC795" s="147"/>
      <c r="BD795" s="147"/>
      <c r="BE795" s="147"/>
      <c r="BF795" s="147"/>
      <c r="BG795" s="147"/>
      <c r="BH795" s="147"/>
      <c r="BI795" s="147"/>
      <c r="BJ795" s="147"/>
      <c r="BK795" s="147"/>
      <c r="BL795" s="147"/>
      <c r="BM795" s="147"/>
      <c r="BN795" s="147"/>
      <c r="BO795" s="147"/>
      <c r="BP795" s="147"/>
      <c r="BQ795" s="147"/>
      <c r="BR795" s="147"/>
      <c r="BS795" s="147"/>
      <c r="BT795" s="147"/>
      <c r="BU795" s="147"/>
      <c r="BV795" s="147"/>
      <c r="BW795" s="147"/>
      <c r="BX795" s="147"/>
      <c r="BY795" s="147"/>
      <c r="BZ795" s="147"/>
      <c r="CA795" s="147"/>
      <c r="CB795" s="147"/>
      <c r="CC795" s="147"/>
      <c r="CD795" s="147"/>
      <c r="CE795" s="147"/>
      <c r="CF795" s="147"/>
      <c r="CG795" s="147"/>
      <c r="CH795" s="147"/>
      <c r="CI795" s="147"/>
      <c r="CJ795" s="147"/>
      <c r="CK795" s="147"/>
      <c r="CL795" s="147"/>
      <c r="CM795" s="147"/>
      <c r="CN795" s="147"/>
      <c r="CO795" s="147"/>
      <c r="CP795" s="147"/>
      <c r="CQ795" s="147"/>
      <c r="CR795" s="147"/>
      <c r="CS795" s="147"/>
      <c r="CT795" s="147"/>
      <c r="CU795" s="147"/>
      <c r="CV795" s="147"/>
      <c r="CW795" s="147"/>
      <c r="CX795" s="147"/>
      <c r="CY795" s="147"/>
      <c r="CZ795" s="147"/>
      <c r="DA795" s="147"/>
      <c r="DB795" s="147"/>
      <c r="DC795" s="147"/>
      <c r="DD795" s="147"/>
      <c r="DE795" s="147"/>
      <c r="DF795" s="147"/>
      <c r="DG795" s="147"/>
      <c r="DH795" s="147"/>
      <c r="DI795" s="147"/>
      <c r="DJ795" s="147"/>
      <c r="DK795" s="147"/>
      <c r="DL795" s="147"/>
      <c r="DM795" s="147"/>
      <c r="DN795" s="147"/>
      <c r="DO795" s="147"/>
      <c r="DP795" s="147"/>
      <c r="DQ795" s="147"/>
      <c r="DR795" s="147"/>
      <c r="DS795" s="147"/>
      <c r="DT795" s="147"/>
      <c r="DU795" s="147"/>
      <c r="DV795" s="147"/>
      <c r="DW795" s="147"/>
      <c r="DX795" s="147"/>
      <c r="DY795" s="147"/>
      <c r="DZ795" s="147"/>
      <c r="EA795" s="147"/>
      <c r="EB795" s="147"/>
      <c r="EC795" s="147"/>
      <c r="ED795" s="147"/>
      <c r="EE795" s="147"/>
      <c r="EF795" s="147"/>
      <c r="EG795" s="147"/>
      <c r="EH795" s="147"/>
      <c r="EI795" s="147"/>
      <c r="EJ795" s="147"/>
      <c r="EK795" s="147"/>
      <c r="EL795" s="147"/>
      <c r="EM795" s="147"/>
      <c r="EN795" s="147"/>
      <c r="EO795" s="147"/>
      <c r="EP795" s="147"/>
      <c r="EQ795" s="147"/>
      <c r="ER795" s="147"/>
      <c r="ES795" s="147"/>
      <c r="ET795" s="147"/>
      <c r="EU795" s="147"/>
      <c r="EV795" s="147"/>
      <c r="EW795" s="147"/>
      <c r="EX795" s="147"/>
      <c r="EY795" s="147"/>
      <c r="EZ795" s="147"/>
      <c r="FA795" s="147"/>
      <c r="FB795" s="147"/>
      <c r="FC795" s="147"/>
      <c r="FD795" s="147"/>
      <c r="FE795" s="147"/>
      <c r="FF795" s="147"/>
      <c r="FG795" s="147"/>
      <c r="FH795" s="147"/>
      <c r="FI795" s="147"/>
      <c r="FJ795" s="147"/>
      <c r="FK795" s="147"/>
      <c r="FL795" s="147"/>
      <c r="FM795" s="147"/>
      <c r="FN795" s="147"/>
      <c r="FO795" s="147"/>
      <c r="FP795" s="147"/>
      <c r="FQ795" s="147"/>
      <c r="FR795" s="147"/>
      <c r="FS795" s="147"/>
      <c r="FT795" s="147"/>
      <c r="FU795" s="147"/>
      <c r="FV795" s="147"/>
      <c r="FW795" s="147"/>
      <c r="FX795" s="147"/>
      <c r="FY795" s="147"/>
      <c r="FZ795" s="147"/>
      <c r="GA795" s="147"/>
      <c r="GB795" s="147"/>
      <c r="GC795" s="147"/>
      <c r="GD795" s="147"/>
      <c r="GE795" s="147"/>
      <c r="GF795" s="147"/>
      <c r="GG795" s="147"/>
      <c r="GH795" s="147"/>
      <c r="GI795" s="147"/>
      <c r="GJ795" s="147"/>
      <c r="GK795" s="147"/>
      <c r="GL795" s="147"/>
      <c r="GM795" s="147"/>
      <c r="GN795" s="147"/>
      <c r="GO795" s="147"/>
      <c r="GP795" s="147"/>
      <c r="GQ795" s="147"/>
      <c r="GR795" s="147"/>
      <c r="GS795" s="147"/>
      <c r="GT795" s="147"/>
      <c r="GU795" s="147"/>
      <c r="GV795" s="147"/>
      <c r="GW795" s="147"/>
      <c r="GX795" s="147"/>
      <c r="GY795" s="147"/>
      <c r="GZ795" s="147"/>
      <c r="HA795" s="147"/>
      <c r="HB795" s="147"/>
      <c r="HC795" s="147"/>
      <c r="HD795" s="147"/>
      <c r="HE795" s="147"/>
      <c r="HF795" s="147"/>
      <c r="HG795" s="147"/>
      <c r="HH795" s="147"/>
      <c r="HI795" s="147"/>
      <c r="HJ795" s="147"/>
      <c r="HK795" s="147"/>
      <c r="HL795" s="147"/>
      <c r="HM795" s="147"/>
      <c r="HN795" s="147"/>
      <c r="HO795" s="147"/>
      <c r="HP795" s="147"/>
      <c r="HQ795" s="147"/>
      <c r="HR795" s="147"/>
      <c r="HS795" s="147"/>
      <c r="HT795" s="147"/>
      <c r="HU795" s="147"/>
      <c r="HV795" s="147"/>
      <c r="HW795" s="147"/>
      <c r="HX795" s="147"/>
      <c r="HY795" s="147"/>
      <c r="HZ795" s="147"/>
      <c r="IA795" s="147"/>
      <c r="IB795" s="147"/>
      <c r="IC795" s="147"/>
      <c r="ID795" s="147"/>
      <c r="IE795" s="147"/>
      <c r="IF795" s="147"/>
      <c r="IG795" s="147"/>
      <c r="IH795" s="147"/>
      <c r="II795" s="147"/>
      <c r="IJ795" s="147"/>
      <c r="IK795" s="147"/>
      <c r="IL795" s="147"/>
      <c r="IM795" s="147"/>
      <c r="IN795" s="147"/>
      <c r="IO795" s="147"/>
      <c r="IP795" s="147"/>
      <c r="IQ795" s="147"/>
      <c r="IR795" s="147"/>
      <c r="IS795" s="147"/>
      <c r="IT795" s="147"/>
      <c r="IU795" s="147"/>
    </row>
    <row r="796" spans="1:258" s="28" customFormat="1" ht="128.25">
      <c r="A796" s="21"/>
      <c r="B796" s="109"/>
      <c r="C796" s="109"/>
      <c r="D796" s="212" t="s">
        <v>236</v>
      </c>
      <c r="E796" s="212"/>
      <c r="F796" s="81"/>
      <c r="G796" s="115"/>
      <c r="H796" s="2"/>
      <c r="I796" s="116"/>
      <c r="J796" s="147"/>
      <c r="K796" s="27"/>
      <c r="L796" s="27"/>
      <c r="M796" s="27"/>
      <c r="N796" s="27"/>
      <c r="O796" s="27"/>
      <c r="P796" s="27"/>
      <c r="Q796" s="27"/>
    </row>
    <row r="797" spans="1:258" s="28" customFormat="1" ht="34.5" customHeight="1">
      <c r="A797" s="135" t="s">
        <v>16</v>
      </c>
      <c r="B797" s="136"/>
      <c r="C797" s="136"/>
      <c r="D797" s="159" t="s">
        <v>17</v>
      </c>
      <c r="E797" s="159"/>
      <c r="F797" s="160"/>
      <c r="G797" s="161"/>
      <c r="H797" s="5"/>
      <c r="I797" s="162"/>
      <c r="J797" s="234"/>
      <c r="K797" s="27"/>
      <c r="L797" s="27"/>
      <c r="M797" s="27"/>
      <c r="N797" s="27"/>
      <c r="O797" s="27"/>
      <c r="P797" s="27"/>
      <c r="Q797" s="27"/>
    </row>
    <row r="798" spans="1:258" s="28" customFormat="1">
      <c r="A798" s="21"/>
      <c r="B798" s="109"/>
      <c r="C798" s="109"/>
      <c r="D798" s="23"/>
      <c r="E798" s="23"/>
      <c r="F798" s="24"/>
      <c r="G798" s="25"/>
      <c r="H798" s="1"/>
      <c r="I798" s="27"/>
      <c r="J798" s="234"/>
      <c r="K798" s="27"/>
      <c r="L798" s="27"/>
      <c r="M798" s="27"/>
      <c r="N798" s="27"/>
      <c r="O798" s="27"/>
      <c r="P798" s="27"/>
      <c r="Q798" s="27"/>
    </row>
    <row r="799" spans="1:258" s="28" customFormat="1" ht="85.5">
      <c r="A799" s="21"/>
      <c r="B799" s="109" t="s">
        <v>237</v>
      </c>
      <c r="C799" s="109"/>
      <c r="D799" s="212" t="s">
        <v>238</v>
      </c>
      <c r="E799" s="212"/>
      <c r="F799" s="81"/>
      <c r="G799" s="115"/>
      <c r="H799" s="2"/>
      <c r="I799" s="116"/>
      <c r="J799" s="234"/>
      <c r="K799" s="27"/>
      <c r="L799" s="27"/>
      <c r="M799" s="27"/>
      <c r="N799" s="27"/>
      <c r="O799" s="27"/>
      <c r="P799" s="27"/>
      <c r="Q799" s="27"/>
    </row>
    <row r="800" spans="1:258" s="28" customFormat="1" ht="128.25">
      <c r="A800" s="21"/>
      <c r="B800" s="109" t="s">
        <v>237</v>
      </c>
      <c r="C800" s="109"/>
      <c r="D800" s="212" t="s">
        <v>239</v>
      </c>
      <c r="E800" s="212"/>
      <c r="F800" s="81"/>
      <c r="G800" s="115"/>
      <c r="H800" s="2"/>
      <c r="I800" s="116"/>
      <c r="J800" s="147"/>
      <c r="K800" s="27"/>
      <c r="L800" s="27"/>
      <c r="M800" s="27"/>
      <c r="N800" s="27"/>
      <c r="O800" s="27"/>
      <c r="P800" s="27"/>
      <c r="Q800" s="27"/>
    </row>
    <row r="801" spans="1:17" s="28" customFormat="1" ht="57.75" customHeight="1">
      <c r="A801" s="21"/>
      <c r="B801" s="109" t="s">
        <v>237</v>
      </c>
      <c r="C801" s="109"/>
      <c r="D801" s="212" t="s">
        <v>240</v>
      </c>
      <c r="E801" s="212"/>
      <c r="F801" s="81"/>
      <c r="G801" s="115"/>
      <c r="H801" s="2"/>
      <c r="I801" s="116"/>
      <c r="J801" s="234"/>
      <c r="K801" s="27"/>
      <c r="L801" s="27"/>
      <c r="M801" s="27"/>
      <c r="N801" s="27"/>
      <c r="O801" s="27"/>
      <c r="P801" s="27"/>
      <c r="Q801" s="27"/>
    </row>
    <row r="802" spans="1:17" s="28" customFormat="1">
      <c r="A802" s="21"/>
      <c r="B802" s="22"/>
      <c r="C802" s="22"/>
      <c r="D802" s="212"/>
      <c r="E802" s="212"/>
      <c r="F802" s="81"/>
      <c r="G802" s="115"/>
      <c r="H802" s="2"/>
      <c r="I802" s="27"/>
      <c r="J802" s="147"/>
      <c r="K802" s="27"/>
      <c r="L802" s="27"/>
      <c r="M802" s="27"/>
      <c r="N802" s="27"/>
      <c r="O802" s="27"/>
      <c r="P802" s="27"/>
      <c r="Q802" s="27"/>
    </row>
    <row r="803" spans="1:17" s="28" customFormat="1" ht="45.75" customHeight="1">
      <c r="A803" s="21"/>
      <c r="B803" s="22"/>
      <c r="C803" s="22"/>
      <c r="D803" s="212" t="s">
        <v>17</v>
      </c>
      <c r="E803" s="212"/>
      <c r="F803" s="81"/>
      <c r="G803" s="115"/>
      <c r="H803" s="2"/>
      <c r="I803" s="27"/>
      <c r="J803" s="147"/>
      <c r="K803" s="27"/>
      <c r="L803" s="27"/>
      <c r="M803" s="27"/>
      <c r="N803" s="27"/>
      <c r="O803" s="27"/>
      <c r="P803" s="27"/>
      <c r="Q803" s="27"/>
    </row>
    <row r="804" spans="1:17" s="28" customFormat="1">
      <c r="A804" s="21"/>
      <c r="B804" s="22"/>
      <c r="C804" s="22"/>
      <c r="D804" s="212" t="s">
        <v>37</v>
      </c>
      <c r="E804" s="212"/>
      <c r="F804" s="81"/>
      <c r="G804" s="115"/>
      <c r="H804" s="2"/>
      <c r="I804" s="27"/>
      <c r="J804" s="147"/>
      <c r="K804" s="27"/>
      <c r="L804" s="27"/>
      <c r="M804" s="27"/>
      <c r="N804" s="27"/>
      <c r="O804" s="27"/>
      <c r="P804" s="27"/>
      <c r="Q804" s="27"/>
    </row>
    <row r="805" spans="1:17" s="28" customFormat="1" ht="71.25">
      <c r="A805" s="21"/>
      <c r="B805" s="22"/>
      <c r="C805" s="22"/>
      <c r="D805" s="212" t="s">
        <v>241</v>
      </c>
      <c r="E805" s="212"/>
      <c r="F805" s="81"/>
      <c r="G805" s="115"/>
      <c r="H805" s="2"/>
      <c r="I805" s="27"/>
      <c r="J805" s="147"/>
      <c r="K805" s="27"/>
      <c r="L805" s="27"/>
      <c r="M805" s="27"/>
      <c r="N805" s="27"/>
      <c r="O805" s="27"/>
      <c r="P805" s="27"/>
      <c r="Q805" s="27"/>
    </row>
    <row r="806" spans="1:17" s="28" customFormat="1" ht="57">
      <c r="A806" s="21"/>
      <c r="B806" s="22"/>
      <c r="C806" s="22"/>
      <c r="D806" s="212" t="s">
        <v>242</v>
      </c>
      <c r="E806" s="212"/>
      <c r="F806" s="81"/>
      <c r="G806" s="115"/>
      <c r="H806" s="2"/>
      <c r="I806" s="27"/>
      <c r="J806" s="147"/>
      <c r="K806" s="27"/>
      <c r="L806" s="27"/>
      <c r="M806" s="27"/>
      <c r="N806" s="27"/>
      <c r="O806" s="27"/>
      <c r="P806" s="27"/>
      <c r="Q806" s="27"/>
    </row>
    <row r="807" spans="1:17" s="28" customFormat="1" ht="57">
      <c r="A807" s="21"/>
      <c r="B807" s="22"/>
      <c r="C807" s="22"/>
      <c r="D807" s="212" t="s">
        <v>243</v>
      </c>
      <c r="E807" s="212"/>
      <c r="F807" s="81"/>
      <c r="G807" s="115"/>
      <c r="H807" s="2"/>
      <c r="I807" s="27"/>
      <c r="J807" s="147"/>
      <c r="K807" s="27"/>
      <c r="L807" s="27"/>
      <c r="M807" s="27"/>
      <c r="N807" s="27"/>
      <c r="O807" s="27"/>
      <c r="P807" s="27"/>
      <c r="Q807" s="27"/>
    </row>
    <row r="808" spans="1:17" s="28" customFormat="1" ht="59.25" customHeight="1">
      <c r="A808" s="21"/>
      <c r="B808" s="22"/>
      <c r="C808" s="22"/>
      <c r="D808" s="212" t="s">
        <v>244</v>
      </c>
      <c r="E808" s="212"/>
      <c r="F808" s="81"/>
      <c r="G808" s="115"/>
      <c r="H808" s="2"/>
      <c r="I808" s="27"/>
      <c r="J808" s="147"/>
      <c r="K808" s="27"/>
      <c r="L808" s="27"/>
      <c r="M808" s="27"/>
      <c r="N808" s="27"/>
      <c r="O808" s="27"/>
      <c r="P808" s="27"/>
      <c r="Q808" s="27"/>
    </row>
    <row r="809" spans="1:17" s="28" customFormat="1" ht="28.5">
      <c r="A809" s="21"/>
      <c r="B809" s="22"/>
      <c r="C809" s="22"/>
      <c r="D809" s="212" t="s">
        <v>245</v>
      </c>
      <c r="E809" s="212"/>
      <c r="F809" s="81"/>
      <c r="G809" s="115"/>
      <c r="H809" s="2"/>
      <c r="I809" s="27"/>
      <c r="J809" s="147"/>
      <c r="K809" s="27"/>
      <c r="L809" s="27"/>
      <c r="M809" s="27"/>
      <c r="N809" s="27"/>
      <c r="O809" s="27"/>
      <c r="P809" s="27"/>
      <c r="Q809" s="27"/>
    </row>
    <row r="810" spans="1:17" s="28" customFormat="1" ht="42.75">
      <c r="A810" s="21"/>
      <c r="B810" s="22"/>
      <c r="C810" s="22"/>
      <c r="D810" s="212" t="s">
        <v>246</v>
      </c>
      <c r="E810" s="212"/>
      <c r="F810" s="81"/>
      <c r="G810" s="115"/>
      <c r="H810" s="2"/>
      <c r="I810" s="27"/>
      <c r="J810" s="147"/>
      <c r="K810" s="27"/>
      <c r="L810" s="27"/>
      <c r="M810" s="27"/>
      <c r="N810" s="27"/>
      <c r="O810" s="27"/>
      <c r="P810" s="27"/>
      <c r="Q810" s="27"/>
    </row>
    <row r="811" spans="1:17" s="28" customFormat="1" ht="118.5" customHeight="1">
      <c r="A811" s="21"/>
      <c r="B811" s="22"/>
      <c r="C811" s="22"/>
      <c r="D811" s="212" t="s">
        <v>247</v>
      </c>
      <c r="E811" s="212"/>
      <c r="F811" s="81"/>
      <c r="G811" s="115"/>
      <c r="H811" s="2"/>
      <c r="I811" s="27"/>
      <c r="J811" s="147"/>
      <c r="K811" s="27"/>
      <c r="L811" s="27"/>
      <c r="M811" s="27"/>
      <c r="N811" s="27"/>
      <c r="O811" s="27"/>
      <c r="P811" s="27"/>
      <c r="Q811" s="27"/>
    </row>
    <row r="812" spans="1:17" s="28" customFormat="1" ht="71.25">
      <c r="A812" s="21"/>
      <c r="B812" s="22"/>
      <c r="C812" s="22"/>
      <c r="D812" s="212" t="s">
        <v>248</v>
      </c>
      <c r="E812" s="212"/>
      <c r="F812" s="81"/>
      <c r="G812" s="115"/>
      <c r="H812" s="2"/>
      <c r="I812" s="27"/>
      <c r="J812" s="147"/>
      <c r="K812" s="27"/>
      <c r="L812" s="27"/>
      <c r="M812" s="27"/>
      <c r="N812" s="27"/>
      <c r="O812" s="27"/>
      <c r="P812" s="27"/>
      <c r="Q812" s="27"/>
    </row>
    <row r="813" spans="1:17" s="28" customFormat="1" ht="71.25">
      <c r="A813" s="21"/>
      <c r="B813" s="22"/>
      <c r="C813" s="22"/>
      <c r="D813" s="212" t="s">
        <v>249</v>
      </c>
      <c r="E813" s="212"/>
      <c r="F813" s="81"/>
      <c r="G813" s="115"/>
      <c r="H813" s="2"/>
      <c r="I813" s="27"/>
      <c r="J813" s="147"/>
      <c r="K813" s="27"/>
      <c r="L813" s="27"/>
      <c r="M813" s="27"/>
      <c r="N813" s="27"/>
      <c r="O813" s="27"/>
      <c r="P813" s="27"/>
      <c r="Q813" s="27"/>
    </row>
    <row r="814" spans="1:17" s="28" customFormat="1" ht="42.75">
      <c r="A814" s="21"/>
      <c r="B814" s="22"/>
      <c r="C814" s="22"/>
      <c r="D814" s="212" t="s">
        <v>250</v>
      </c>
      <c r="E814" s="212"/>
      <c r="F814" s="81"/>
      <c r="G814" s="115"/>
      <c r="H814" s="2"/>
      <c r="I814" s="27"/>
      <c r="J814" s="147"/>
      <c r="K814" s="27"/>
      <c r="L814" s="27"/>
      <c r="M814" s="27"/>
      <c r="N814" s="27"/>
      <c r="O814" s="27"/>
      <c r="P814" s="27"/>
      <c r="Q814" s="27"/>
    </row>
    <row r="815" spans="1:17" s="28" customFormat="1" ht="128.25">
      <c r="A815" s="21"/>
      <c r="B815" s="22"/>
      <c r="C815" s="22"/>
      <c r="D815" s="212" t="s">
        <v>251</v>
      </c>
      <c r="E815" s="212"/>
      <c r="F815" s="81"/>
      <c r="G815" s="115"/>
      <c r="H815" s="2"/>
      <c r="I815" s="27"/>
      <c r="J815" s="147"/>
      <c r="K815" s="27"/>
      <c r="L815" s="27"/>
      <c r="M815" s="27"/>
      <c r="N815" s="27"/>
      <c r="O815" s="27"/>
      <c r="P815" s="27"/>
      <c r="Q815" s="27"/>
    </row>
    <row r="816" spans="1:17" s="28" customFormat="1" ht="28.5">
      <c r="A816" s="21"/>
      <c r="B816" s="22"/>
      <c r="C816" s="22"/>
      <c r="D816" s="212" t="s">
        <v>252</v>
      </c>
      <c r="E816" s="212"/>
      <c r="F816" s="81"/>
      <c r="G816" s="115"/>
      <c r="H816" s="2"/>
      <c r="I816" s="27"/>
      <c r="J816" s="147"/>
      <c r="K816" s="27"/>
      <c r="L816" s="27"/>
      <c r="M816" s="27"/>
      <c r="N816" s="27"/>
      <c r="O816" s="27"/>
      <c r="P816" s="27"/>
      <c r="Q816" s="27"/>
    </row>
    <row r="817" spans="1:17" s="28" customFormat="1" ht="42.75">
      <c r="A817" s="21"/>
      <c r="B817" s="22"/>
      <c r="C817" s="22"/>
      <c r="D817" s="212" t="s">
        <v>253</v>
      </c>
      <c r="E817" s="212"/>
      <c r="F817" s="81"/>
      <c r="G817" s="115"/>
      <c r="H817" s="2"/>
      <c r="I817" s="27"/>
      <c r="J817" s="147"/>
      <c r="K817" s="27"/>
      <c r="L817" s="27"/>
      <c r="M817" s="27"/>
      <c r="N817" s="27"/>
      <c r="O817" s="27"/>
      <c r="P817" s="27"/>
      <c r="Q817" s="27"/>
    </row>
    <row r="818" spans="1:17" s="28" customFormat="1" ht="42.75">
      <c r="A818" s="21"/>
      <c r="B818" s="22"/>
      <c r="C818" s="22"/>
      <c r="D818" s="212" t="s">
        <v>254</v>
      </c>
      <c r="E818" s="212"/>
      <c r="F818" s="81"/>
      <c r="G818" s="115"/>
      <c r="H818" s="2"/>
      <c r="I818" s="27"/>
      <c r="J818" s="147"/>
      <c r="K818" s="27"/>
      <c r="L818" s="27"/>
      <c r="M818" s="27"/>
      <c r="N818" s="27"/>
      <c r="O818" s="27"/>
      <c r="P818" s="27"/>
      <c r="Q818" s="27"/>
    </row>
    <row r="819" spans="1:17" s="28" customFormat="1" ht="28.5">
      <c r="A819" s="21"/>
      <c r="B819" s="22"/>
      <c r="C819" s="22"/>
      <c r="D819" s="212" t="s">
        <v>255</v>
      </c>
      <c r="E819" s="212"/>
      <c r="F819" s="81"/>
      <c r="G819" s="115"/>
      <c r="H819" s="2"/>
      <c r="I819" s="27"/>
      <c r="J819" s="147"/>
      <c r="K819" s="27"/>
      <c r="L819" s="27"/>
      <c r="M819" s="27"/>
      <c r="N819" s="27"/>
      <c r="O819" s="27"/>
      <c r="P819" s="27"/>
      <c r="Q819" s="27"/>
    </row>
    <row r="820" spans="1:17" s="28" customFormat="1" ht="42.75">
      <c r="A820" s="21"/>
      <c r="B820" s="22"/>
      <c r="C820" s="22"/>
      <c r="D820" s="212" t="s">
        <v>256</v>
      </c>
      <c r="E820" s="212"/>
      <c r="F820" s="81"/>
      <c r="G820" s="115"/>
      <c r="H820" s="2"/>
      <c r="I820" s="27"/>
      <c r="J820" s="147"/>
      <c r="K820" s="27"/>
      <c r="L820" s="27"/>
      <c r="M820" s="27"/>
      <c r="N820" s="27"/>
      <c r="O820" s="27"/>
      <c r="P820" s="27"/>
      <c r="Q820" s="27"/>
    </row>
    <row r="821" spans="1:17" s="28" customFormat="1" ht="42.75">
      <c r="A821" s="21"/>
      <c r="B821" s="22"/>
      <c r="C821" s="22"/>
      <c r="D821" s="212" t="s">
        <v>257</v>
      </c>
      <c r="E821" s="212"/>
      <c r="F821" s="81"/>
      <c r="G821" s="115"/>
      <c r="H821" s="2"/>
      <c r="I821" s="27"/>
      <c r="J821" s="147"/>
      <c r="K821" s="27"/>
      <c r="L821" s="27"/>
      <c r="M821" s="27"/>
      <c r="N821" s="27"/>
      <c r="O821" s="27"/>
      <c r="P821" s="27"/>
      <c r="Q821" s="27"/>
    </row>
    <row r="822" spans="1:17" s="28" customFormat="1">
      <c r="A822" s="21"/>
      <c r="B822" s="22"/>
      <c r="C822" s="22"/>
      <c r="D822" s="212" t="s">
        <v>45</v>
      </c>
      <c r="E822" s="212"/>
      <c r="F822" s="81"/>
      <c r="G822" s="115"/>
      <c r="H822" s="2"/>
      <c r="I822" s="27"/>
      <c r="J822" s="147"/>
      <c r="K822" s="27"/>
      <c r="L822" s="27"/>
      <c r="M822" s="27"/>
      <c r="N822" s="27"/>
      <c r="O822" s="27"/>
      <c r="P822" s="27"/>
      <c r="Q822" s="27"/>
    </row>
    <row r="823" spans="1:17" s="28" customFormat="1" ht="28.5">
      <c r="A823" s="21"/>
      <c r="B823" s="22"/>
      <c r="C823" s="22"/>
      <c r="D823" s="212" t="s">
        <v>258</v>
      </c>
      <c r="E823" s="212"/>
      <c r="F823" s="81"/>
      <c r="G823" s="115"/>
      <c r="H823" s="2"/>
      <c r="I823" s="27"/>
      <c r="J823" s="147"/>
      <c r="K823" s="27"/>
      <c r="L823" s="27"/>
      <c r="M823" s="27"/>
      <c r="N823" s="27"/>
      <c r="O823" s="27"/>
      <c r="P823" s="27"/>
      <c r="Q823" s="27"/>
    </row>
    <row r="824" spans="1:17" s="28" customFormat="1">
      <c r="A824" s="21"/>
      <c r="B824" s="22"/>
      <c r="C824" s="22"/>
      <c r="D824" s="212" t="s">
        <v>259</v>
      </c>
      <c r="E824" s="212"/>
      <c r="F824" s="81"/>
      <c r="G824" s="115"/>
      <c r="H824" s="2"/>
      <c r="I824" s="27"/>
      <c r="J824" s="147"/>
      <c r="K824" s="27"/>
      <c r="L824" s="27"/>
      <c r="M824" s="27"/>
      <c r="N824" s="27"/>
      <c r="O824" s="27"/>
      <c r="P824" s="27"/>
      <c r="Q824" s="27"/>
    </row>
    <row r="825" spans="1:17" s="28" customFormat="1">
      <c r="A825" s="21"/>
      <c r="B825" s="22"/>
      <c r="C825" s="22"/>
      <c r="D825" s="212" t="s">
        <v>260</v>
      </c>
      <c r="E825" s="212"/>
      <c r="F825" s="81"/>
      <c r="G825" s="115"/>
      <c r="H825" s="2"/>
      <c r="I825" s="27"/>
      <c r="J825" s="147"/>
      <c r="K825" s="27"/>
      <c r="L825" s="27"/>
      <c r="M825" s="27"/>
      <c r="N825" s="27"/>
      <c r="O825" s="27"/>
      <c r="P825" s="27"/>
      <c r="Q825" s="27"/>
    </row>
    <row r="826" spans="1:17" s="28" customFormat="1" ht="57">
      <c r="A826" s="21"/>
      <c r="B826" s="22"/>
      <c r="C826" s="22"/>
      <c r="D826" s="212" t="s">
        <v>261</v>
      </c>
      <c r="E826" s="212"/>
      <c r="F826" s="81"/>
      <c r="G826" s="115"/>
      <c r="H826" s="2"/>
      <c r="I826" s="27"/>
      <c r="J826" s="147"/>
      <c r="K826" s="27"/>
      <c r="L826" s="27"/>
      <c r="M826" s="27"/>
      <c r="N826" s="27"/>
      <c r="O826" s="27"/>
      <c r="P826" s="27"/>
      <c r="Q826" s="27"/>
    </row>
    <row r="827" spans="1:17" s="28" customFormat="1">
      <c r="A827" s="21"/>
      <c r="B827" s="22"/>
      <c r="C827" s="22"/>
      <c r="D827" s="212" t="s">
        <v>262</v>
      </c>
      <c r="E827" s="212"/>
      <c r="F827" s="81"/>
      <c r="G827" s="115"/>
      <c r="H827" s="2"/>
      <c r="I827" s="27"/>
      <c r="J827" s="147"/>
      <c r="K827" s="27"/>
      <c r="L827" s="27"/>
      <c r="M827" s="27"/>
      <c r="N827" s="27"/>
      <c r="O827" s="27"/>
      <c r="P827" s="27"/>
      <c r="Q827" s="27"/>
    </row>
    <row r="828" spans="1:17" s="28" customFormat="1" ht="42.75">
      <c r="A828" s="21"/>
      <c r="B828" s="22"/>
      <c r="C828" s="22"/>
      <c r="D828" s="212" t="s">
        <v>263</v>
      </c>
      <c r="E828" s="212"/>
      <c r="F828" s="81"/>
      <c r="G828" s="115"/>
      <c r="H828" s="2"/>
      <c r="I828" s="27"/>
      <c r="J828" s="147"/>
      <c r="K828" s="27"/>
      <c r="L828" s="27"/>
      <c r="M828" s="27"/>
      <c r="N828" s="27"/>
      <c r="O828" s="27"/>
      <c r="P828" s="27"/>
      <c r="Q828" s="27"/>
    </row>
    <row r="829" spans="1:17" s="28" customFormat="1">
      <c r="A829" s="21"/>
      <c r="B829" s="22"/>
      <c r="C829" s="22"/>
      <c r="D829" s="212" t="s">
        <v>264</v>
      </c>
      <c r="E829" s="212"/>
      <c r="F829" s="81"/>
      <c r="G829" s="115"/>
      <c r="H829" s="2"/>
      <c r="I829" s="27"/>
      <c r="J829" s="147"/>
      <c r="K829" s="27"/>
      <c r="L829" s="27"/>
      <c r="M829" s="27"/>
      <c r="N829" s="27"/>
      <c r="O829" s="27"/>
      <c r="P829" s="27"/>
      <c r="Q829" s="27"/>
    </row>
    <row r="830" spans="1:17" s="28" customFormat="1" ht="42.75">
      <c r="A830" s="21"/>
      <c r="B830" s="22"/>
      <c r="C830" s="22"/>
      <c r="D830" s="212" t="s">
        <v>56</v>
      </c>
      <c r="E830" s="212"/>
      <c r="F830" s="81"/>
      <c r="G830" s="115"/>
      <c r="H830" s="2"/>
      <c r="I830" s="27"/>
      <c r="J830" s="147"/>
      <c r="K830" s="27"/>
      <c r="L830" s="27"/>
      <c r="M830" s="27"/>
      <c r="N830" s="27"/>
      <c r="O830" s="27"/>
      <c r="P830" s="27"/>
      <c r="Q830" s="27"/>
    </row>
    <row r="831" spans="1:17" s="28" customFormat="1" ht="71.25">
      <c r="A831" s="21"/>
      <c r="B831" s="22"/>
      <c r="C831" s="22"/>
      <c r="D831" s="212" t="s">
        <v>58</v>
      </c>
      <c r="E831" s="212"/>
      <c r="F831" s="81"/>
      <c r="G831" s="115"/>
      <c r="H831" s="2"/>
      <c r="I831" s="27"/>
      <c r="J831" s="147"/>
      <c r="K831" s="27"/>
      <c r="L831" s="27"/>
      <c r="M831" s="27"/>
      <c r="N831" s="27"/>
      <c r="O831" s="27"/>
      <c r="P831" s="27"/>
      <c r="Q831" s="27"/>
    </row>
    <row r="832" spans="1:17" s="28" customFormat="1">
      <c r="A832" s="21"/>
      <c r="B832" s="22"/>
      <c r="C832" s="22"/>
      <c r="D832" s="212"/>
      <c r="E832" s="212"/>
      <c r="F832" s="81"/>
      <c r="G832" s="115"/>
      <c r="H832" s="2"/>
      <c r="I832" s="27"/>
      <c r="J832" s="147"/>
      <c r="K832" s="27"/>
      <c r="L832" s="27"/>
      <c r="M832" s="27"/>
      <c r="N832" s="27"/>
      <c r="O832" s="27"/>
      <c r="P832" s="27"/>
      <c r="Q832" s="27"/>
    </row>
    <row r="833" spans="1:17" s="28" customFormat="1">
      <c r="A833" s="21"/>
      <c r="B833" s="22"/>
      <c r="C833" s="22"/>
      <c r="D833" s="212"/>
      <c r="E833" s="212"/>
      <c r="F833" s="81"/>
      <c r="G833" s="115"/>
      <c r="H833" s="2"/>
      <c r="I833" s="27"/>
      <c r="J833" s="147"/>
      <c r="K833" s="27"/>
      <c r="L833" s="27"/>
      <c r="M833" s="27"/>
      <c r="N833" s="27"/>
      <c r="O833" s="27"/>
      <c r="P833" s="27"/>
      <c r="Q833" s="27"/>
    </row>
    <row r="834" spans="1:17" s="28" customFormat="1">
      <c r="A834" s="21"/>
      <c r="B834" s="22"/>
      <c r="C834" s="22"/>
      <c r="D834" s="212"/>
      <c r="E834" s="212"/>
      <c r="F834" s="81"/>
      <c r="G834" s="115"/>
      <c r="H834" s="2"/>
      <c r="I834" s="27"/>
      <c r="J834" s="147"/>
      <c r="K834" s="27"/>
      <c r="L834" s="27"/>
      <c r="M834" s="27"/>
      <c r="N834" s="27"/>
      <c r="O834" s="27"/>
      <c r="P834" s="27"/>
      <c r="Q834" s="27"/>
    </row>
    <row r="835" spans="1:17" s="28" customFormat="1">
      <c r="A835" s="21"/>
      <c r="B835" s="22"/>
      <c r="C835" s="22"/>
      <c r="D835" s="212"/>
      <c r="E835" s="212"/>
      <c r="F835" s="81"/>
      <c r="G835" s="115"/>
      <c r="H835" s="2"/>
      <c r="I835" s="27"/>
      <c r="J835" s="147"/>
      <c r="K835" s="27"/>
      <c r="L835" s="27"/>
      <c r="M835" s="27"/>
      <c r="N835" s="27"/>
      <c r="O835" s="27"/>
      <c r="P835" s="27"/>
      <c r="Q835" s="27"/>
    </row>
    <row r="836" spans="1:17" s="28" customFormat="1">
      <c r="A836" s="21"/>
      <c r="B836" s="109"/>
      <c r="C836" s="109"/>
      <c r="D836" s="23" t="s">
        <v>265</v>
      </c>
      <c r="E836" s="23"/>
      <c r="F836" s="24"/>
      <c r="G836" s="25"/>
      <c r="H836" s="1"/>
      <c r="I836" s="27"/>
      <c r="J836" s="147"/>
      <c r="K836" s="27"/>
      <c r="L836" s="27"/>
      <c r="M836" s="27"/>
      <c r="N836" s="27"/>
      <c r="O836" s="27"/>
      <c r="P836" s="27"/>
      <c r="Q836" s="27"/>
    </row>
    <row r="837" spans="1:17" s="28" customFormat="1" ht="142.5">
      <c r="A837" s="21" t="s">
        <v>16</v>
      </c>
      <c r="B837" s="22">
        <v>1</v>
      </c>
      <c r="C837" s="22"/>
      <c r="D837" s="23" t="s">
        <v>266</v>
      </c>
      <c r="E837" s="113" t="s">
        <v>267</v>
      </c>
      <c r="F837" s="199"/>
      <c r="G837" s="200"/>
      <c r="H837" s="9"/>
      <c r="I837" s="201"/>
      <c r="J837" s="147"/>
      <c r="K837" s="27"/>
      <c r="L837" s="27"/>
      <c r="M837" s="27"/>
      <c r="N837" s="27"/>
      <c r="O837" s="27"/>
      <c r="P837" s="27"/>
      <c r="Q837" s="27"/>
    </row>
    <row r="838" spans="1:17" s="28" customFormat="1">
      <c r="A838" s="21"/>
      <c r="B838" s="22"/>
      <c r="C838" s="22" t="s">
        <v>324</v>
      </c>
      <c r="D838" s="23"/>
      <c r="F838" s="193">
        <v>630</v>
      </c>
      <c r="G838" s="25" t="s">
        <v>209</v>
      </c>
      <c r="H838" s="9"/>
      <c r="I838" s="27"/>
      <c r="J838" s="147"/>
      <c r="K838" s="27">
        <f>+IF($C838=K$1,$F838*$H844,0)</f>
        <v>0</v>
      </c>
      <c r="L838" s="27">
        <f t="shared" ref="L838:Q838" si="362">+IF($C838=L$1,$F838*$H844,0)</f>
        <v>0</v>
      </c>
      <c r="M838" s="27">
        <f t="shared" si="362"/>
        <v>0</v>
      </c>
      <c r="N838" s="27">
        <f t="shared" si="362"/>
        <v>0</v>
      </c>
      <c r="O838" s="27">
        <f t="shared" si="362"/>
        <v>0</v>
      </c>
      <c r="P838" s="27">
        <f t="shared" si="362"/>
        <v>0</v>
      </c>
      <c r="Q838" s="27">
        <f t="shared" si="362"/>
        <v>0</v>
      </c>
    </row>
    <row r="839" spans="1:17" s="28" customFormat="1">
      <c r="A839" s="21"/>
      <c r="B839" s="22"/>
      <c r="C839" s="22" t="s">
        <v>325</v>
      </c>
      <c r="D839" s="23"/>
      <c r="F839" s="193">
        <v>630</v>
      </c>
      <c r="G839" s="25" t="s">
        <v>209</v>
      </c>
      <c r="H839" s="9"/>
      <c r="I839" s="27"/>
      <c r="J839" s="147"/>
      <c r="K839" s="27">
        <f>+IF($C839=K$1,$F839*$H844,0)</f>
        <v>0</v>
      </c>
      <c r="L839" s="27">
        <f t="shared" ref="L839:Q839" si="363">+IF($C839=L$1,$F839*$H844,0)</f>
        <v>0</v>
      </c>
      <c r="M839" s="27">
        <f t="shared" si="363"/>
        <v>0</v>
      </c>
      <c r="N839" s="27">
        <f t="shared" si="363"/>
        <v>0</v>
      </c>
      <c r="O839" s="27">
        <f t="shared" si="363"/>
        <v>0</v>
      </c>
      <c r="P839" s="27">
        <f t="shared" si="363"/>
        <v>0</v>
      </c>
      <c r="Q839" s="27">
        <f t="shared" si="363"/>
        <v>0</v>
      </c>
    </row>
    <row r="840" spans="1:17" s="28" customFormat="1">
      <c r="A840" s="21"/>
      <c r="B840" s="22"/>
      <c r="C840" s="22" t="s">
        <v>326</v>
      </c>
      <c r="D840" s="23"/>
      <c r="F840" s="193">
        <v>14700</v>
      </c>
      <c r="G840" s="25" t="s">
        <v>209</v>
      </c>
      <c r="H840" s="9"/>
      <c r="I840" s="27"/>
      <c r="J840" s="147"/>
      <c r="K840" s="27">
        <f>+IF($C840=K$1,$F840*$H844,0)</f>
        <v>0</v>
      </c>
      <c r="L840" s="27">
        <f t="shared" ref="L840:Q840" si="364">+IF($C840=L$1,$F840*$H844,0)</f>
        <v>0</v>
      </c>
      <c r="M840" s="27">
        <f t="shared" si="364"/>
        <v>0</v>
      </c>
      <c r="N840" s="27">
        <f t="shared" si="364"/>
        <v>0</v>
      </c>
      <c r="O840" s="27">
        <f t="shared" si="364"/>
        <v>0</v>
      </c>
      <c r="P840" s="27">
        <f t="shared" si="364"/>
        <v>0</v>
      </c>
      <c r="Q840" s="27">
        <f t="shared" si="364"/>
        <v>0</v>
      </c>
    </row>
    <row r="841" spans="1:17" s="28" customFormat="1">
      <c r="A841" s="21"/>
      <c r="B841" s="22"/>
      <c r="C841" s="22" t="s">
        <v>327</v>
      </c>
      <c r="D841" s="23"/>
      <c r="F841" s="193">
        <v>630</v>
      </c>
      <c r="G841" s="25" t="s">
        <v>209</v>
      </c>
      <c r="H841" s="9"/>
      <c r="I841" s="27"/>
      <c r="J841" s="147"/>
      <c r="K841" s="27">
        <f>+IF($C841=K$1,$F841*$H844,0)</f>
        <v>0</v>
      </c>
      <c r="L841" s="27">
        <f t="shared" ref="L841:Q841" si="365">+IF($C841=L$1,$F841*$H844,0)</f>
        <v>0</v>
      </c>
      <c r="M841" s="27">
        <f t="shared" si="365"/>
        <v>0</v>
      </c>
      <c r="N841" s="27">
        <f t="shared" si="365"/>
        <v>0</v>
      </c>
      <c r="O841" s="27">
        <f t="shared" si="365"/>
        <v>0</v>
      </c>
      <c r="P841" s="27">
        <f t="shared" si="365"/>
        <v>0</v>
      </c>
      <c r="Q841" s="27">
        <f t="shared" si="365"/>
        <v>0</v>
      </c>
    </row>
    <row r="842" spans="1:17" s="28" customFormat="1">
      <c r="A842" s="21"/>
      <c r="B842" s="22"/>
      <c r="C842" s="22" t="s">
        <v>328</v>
      </c>
      <c r="D842" s="23"/>
      <c r="F842" s="193">
        <v>1050</v>
      </c>
      <c r="G842" s="25" t="s">
        <v>209</v>
      </c>
      <c r="H842" s="9"/>
      <c r="I842" s="27"/>
      <c r="J842" s="147"/>
      <c r="K842" s="27">
        <f>+IF($C842=K$1,$F842*$H844,0)</f>
        <v>0</v>
      </c>
      <c r="L842" s="27">
        <f t="shared" ref="L842:Q842" si="366">+IF($C842=L$1,$F842*$H844,0)</f>
        <v>0</v>
      </c>
      <c r="M842" s="27">
        <f t="shared" si="366"/>
        <v>0</v>
      </c>
      <c r="N842" s="27">
        <f t="shared" si="366"/>
        <v>0</v>
      </c>
      <c r="O842" s="27">
        <f t="shared" si="366"/>
        <v>0</v>
      </c>
      <c r="P842" s="27">
        <f t="shared" si="366"/>
        <v>0</v>
      </c>
      <c r="Q842" s="27">
        <f t="shared" si="366"/>
        <v>0</v>
      </c>
    </row>
    <row r="843" spans="1:17" s="28" customFormat="1" ht="15.75" customHeight="1">
      <c r="A843" s="21"/>
      <c r="B843" s="22"/>
      <c r="C843" s="22" t="s">
        <v>329</v>
      </c>
      <c r="D843" s="23"/>
      <c r="F843" s="197">
        <v>630</v>
      </c>
      <c r="G843" s="127" t="s">
        <v>209</v>
      </c>
      <c r="H843" s="9"/>
      <c r="I843" s="27"/>
      <c r="J843" s="147"/>
      <c r="K843" s="27">
        <f>+IF($C843=K$1,$F843*$H844,0)</f>
        <v>0</v>
      </c>
      <c r="L843" s="27">
        <f t="shared" ref="L843:Q843" si="367">+IF($C843=L$1,$F843*$H844,0)</f>
        <v>0</v>
      </c>
      <c r="M843" s="27">
        <f t="shared" si="367"/>
        <v>0</v>
      </c>
      <c r="N843" s="27">
        <f t="shared" si="367"/>
        <v>0</v>
      </c>
      <c r="O843" s="27">
        <f t="shared" si="367"/>
        <v>0</v>
      </c>
      <c r="P843" s="27">
        <f t="shared" si="367"/>
        <v>0</v>
      </c>
      <c r="Q843" s="27">
        <f t="shared" si="367"/>
        <v>0</v>
      </c>
    </row>
    <row r="844" spans="1:17" s="28" customFormat="1">
      <c r="A844" s="21"/>
      <c r="B844" s="22"/>
      <c r="D844" s="23"/>
      <c r="F844" s="24">
        <f>SUM(F838:F843)</f>
        <v>18270</v>
      </c>
      <c r="G844" s="25" t="s">
        <v>209</v>
      </c>
      <c r="H844" s="348">
        <v>0</v>
      </c>
      <c r="I844" s="27">
        <f>F844*ROUND(H844,2)</f>
        <v>0</v>
      </c>
      <c r="J844" s="147"/>
      <c r="K844" s="27"/>
      <c r="L844" s="27"/>
      <c r="M844" s="27"/>
      <c r="N844" s="27"/>
      <c r="O844" s="27"/>
      <c r="P844" s="27"/>
      <c r="Q844" s="27"/>
    </row>
    <row r="845" spans="1:17" s="28" customFormat="1">
      <c r="A845" s="21"/>
      <c r="B845" s="22"/>
      <c r="C845" s="22"/>
      <c r="D845" s="23"/>
      <c r="E845" s="23"/>
      <c r="F845" s="24"/>
      <c r="G845" s="25"/>
      <c r="H845" s="1"/>
      <c r="I845" s="27"/>
      <c r="J845" s="147"/>
      <c r="K845" s="27"/>
      <c r="L845" s="27"/>
      <c r="M845" s="27"/>
      <c r="N845" s="27"/>
      <c r="O845" s="27"/>
      <c r="P845" s="27"/>
      <c r="Q845" s="27"/>
    </row>
    <row r="846" spans="1:17" s="28" customFormat="1">
      <c r="A846" s="21"/>
      <c r="B846" s="109"/>
      <c r="C846" s="109"/>
      <c r="D846" s="23" t="s">
        <v>268</v>
      </c>
      <c r="E846" s="23"/>
      <c r="F846" s="24"/>
      <c r="G846" s="25"/>
      <c r="H846" s="1"/>
      <c r="I846" s="27"/>
      <c r="J846" s="147"/>
      <c r="K846" s="27"/>
      <c r="L846" s="27"/>
      <c r="M846" s="27"/>
      <c r="N846" s="27"/>
      <c r="O846" s="27"/>
      <c r="P846" s="27"/>
      <c r="Q846" s="27"/>
    </row>
    <row r="847" spans="1:17" s="28" customFormat="1" ht="185.25">
      <c r="A847" s="21" t="s">
        <v>16</v>
      </c>
      <c r="B847" s="22">
        <v>2</v>
      </c>
      <c r="C847" s="22"/>
      <c r="D847" s="23" t="s">
        <v>269</v>
      </c>
      <c r="E847" s="23"/>
      <c r="F847" s="24"/>
      <c r="G847" s="25"/>
      <c r="H847" s="9"/>
      <c r="I847" s="27"/>
      <c r="J847" s="147"/>
      <c r="K847" s="27"/>
      <c r="L847" s="27"/>
      <c r="M847" s="27"/>
      <c r="N847" s="27"/>
      <c r="O847" s="27"/>
      <c r="P847" s="27"/>
      <c r="Q847" s="27"/>
    </row>
    <row r="848" spans="1:17" s="28" customFormat="1">
      <c r="A848" s="21"/>
      <c r="B848" s="22"/>
      <c r="C848" s="22" t="s">
        <v>324</v>
      </c>
      <c r="D848" s="23"/>
      <c r="F848" s="193">
        <v>31</v>
      </c>
      <c r="G848" s="25" t="s">
        <v>119</v>
      </c>
      <c r="H848" s="9"/>
      <c r="I848" s="27"/>
      <c r="J848" s="147"/>
      <c r="K848" s="27">
        <f>+IF($C848=K$1,$F848*$H854,0)</f>
        <v>0</v>
      </c>
      <c r="L848" s="27">
        <f t="shared" ref="L848:Q848" si="368">+IF($C848=L$1,$F848*$H854,0)</f>
        <v>0</v>
      </c>
      <c r="M848" s="27">
        <f t="shared" si="368"/>
        <v>0</v>
      </c>
      <c r="N848" s="27">
        <f t="shared" si="368"/>
        <v>0</v>
      </c>
      <c r="O848" s="27">
        <f t="shared" si="368"/>
        <v>0</v>
      </c>
      <c r="P848" s="27">
        <f t="shared" si="368"/>
        <v>0</v>
      </c>
      <c r="Q848" s="27">
        <f t="shared" si="368"/>
        <v>0</v>
      </c>
    </row>
    <row r="849" spans="1:17" s="28" customFormat="1">
      <c r="A849" s="21"/>
      <c r="B849" s="22"/>
      <c r="C849" s="22" t="s">
        <v>325</v>
      </c>
      <c r="D849" s="23"/>
      <c r="F849" s="193">
        <v>31</v>
      </c>
      <c r="G849" s="25" t="s">
        <v>119</v>
      </c>
      <c r="H849" s="9"/>
      <c r="I849" s="27"/>
      <c r="J849" s="147"/>
      <c r="K849" s="27">
        <f>+IF($C849=K$1,$F849*$H854,0)</f>
        <v>0</v>
      </c>
      <c r="L849" s="27">
        <f t="shared" ref="L849:Q849" si="369">+IF($C849=L$1,$F849*$H854,0)</f>
        <v>0</v>
      </c>
      <c r="M849" s="27">
        <f t="shared" si="369"/>
        <v>0</v>
      </c>
      <c r="N849" s="27">
        <f t="shared" si="369"/>
        <v>0</v>
      </c>
      <c r="O849" s="27">
        <f t="shared" si="369"/>
        <v>0</v>
      </c>
      <c r="P849" s="27">
        <f t="shared" si="369"/>
        <v>0</v>
      </c>
      <c r="Q849" s="27">
        <f t="shared" si="369"/>
        <v>0</v>
      </c>
    </row>
    <row r="850" spans="1:17" s="28" customFormat="1">
      <c r="A850" s="21"/>
      <c r="B850" s="22"/>
      <c r="C850" s="22" t="s">
        <v>326</v>
      </c>
      <c r="D850" s="23"/>
      <c r="F850" s="193">
        <v>210</v>
      </c>
      <c r="G850" s="25" t="s">
        <v>119</v>
      </c>
      <c r="H850" s="9"/>
      <c r="I850" s="27"/>
      <c r="J850" s="147"/>
      <c r="K850" s="27">
        <f>+IF($C850=K$1,$F850*$H854,0)</f>
        <v>0</v>
      </c>
      <c r="L850" s="27">
        <f t="shared" ref="L850:Q850" si="370">+IF($C850=L$1,$F850*$H854,0)</f>
        <v>0</v>
      </c>
      <c r="M850" s="27">
        <f t="shared" si="370"/>
        <v>0</v>
      </c>
      <c r="N850" s="27">
        <f t="shared" si="370"/>
        <v>0</v>
      </c>
      <c r="O850" s="27">
        <f t="shared" si="370"/>
        <v>0</v>
      </c>
      <c r="P850" s="27">
        <f t="shared" si="370"/>
        <v>0</v>
      </c>
      <c r="Q850" s="27">
        <f t="shared" si="370"/>
        <v>0</v>
      </c>
    </row>
    <row r="851" spans="1:17" s="28" customFormat="1">
      <c r="A851" s="21"/>
      <c r="B851" s="22"/>
      <c r="C851" s="22" t="s">
        <v>327</v>
      </c>
      <c r="D851" s="23"/>
      <c r="F851" s="193">
        <v>31</v>
      </c>
      <c r="G851" s="25" t="s">
        <v>119</v>
      </c>
      <c r="H851" s="9"/>
      <c r="I851" s="27"/>
      <c r="J851" s="147"/>
      <c r="K851" s="27">
        <f>+IF($C851=K$1,$F851*$H854,0)</f>
        <v>0</v>
      </c>
      <c r="L851" s="27">
        <f t="shared" ref="L851:Q851" si="371">+IF($C851=L$1,$F851*$H854,0)</f>
        <v>0</v>
      </c>
      <c r="M851" s="27">
        <f t="shared" si="371"/>
        <v>0</v>
      </c>
      <c r="N851" s="27">
        <f t="shared" si="371"/>
        <v>0</v>
      </c>
      <c r="O851" s="27">
        <f t="shared" si="371"/>
        <v>0</v>
      </c>
      <c r="P851" s="27">
        <f t="shared" si="371"/>
        <v>0</v>
      </c>
      <c r="Q851" s="27">
        <f t="shared" si="371"/>
        <v>0</v>
      </c>
    </row>
    <row r="852" spans="1:17" s="28" customFormat="1">
      <c r="A852" s="21"/>
      <c r="B852" s="22"/>
      <c r="C852" s="22" t="s">
        <v>328</v>
      </c>
      <c r="D852" s="23"/>
      <c r="F852" s="193">
        <v>43</v>
      </c>
      <c r="G852" s="25" t="s">
        <v>119</v>
      </c>
      <c r="H852" s="9"/>
      <c r="I852" s="27"/>
      <c r="J852" s="147"/>
      <c r="K852" s="27">
        <f>+IF($C852=K$1,$F852*$H854,0)</f>
        <v>0</v>
      </c>
      <c r="L852" s="27">
        <f t="shared" ref="L852:Q852" si="372">+IF($C852=L$1,$F852*$H854,0)</f>
        <v>0</v>
      </c>
      <c r="M852" s="27">
        <f t="shared" si="372"/>
        <v>0</v>
      </c>
      <c r="N852" s="27">
        <f t="shared" si="372"/>
        <v>0</v>
      </c>
      <c r="O852" s="27">
        <f t="shared" si="372"/>
        <v>0</v>
      </c>
      <c r="P852" s="27">
        <f t="shared" si="372"/>
        <v>0</v>
      </c>
      <c r="Q852" s="27">
        <f t="shared" si="372"/>
        <v>0</v>
      </c>
    </row>
    <row r="853" spans="1:17" s="28" customFormat="1">
      <c r="A853" s="21"/>
      <c r="B853" s="22"/>
      <c r="C853" s="22" t="s">
        <v>329</v>
      </c>
      <c r="D853" s="23"/>
      <c r="F853" s="197">
        <v>31</v>
      </c>
      <c r="G853" s="127" t="s">
        <v>119</v>
      </c>
      <c r="H853" s="9"/>
      <c r="I853" s="27"/>
      <c r="J853" s="147"/>
      <c r="K853" s="27">
        <f>+IF($C853=K$1,$F853*$H854,0)</f>
        <v>0</v>
      </c>
      <c r="L853" s="27">
        <f t="shared" ref="L853:Q853" si="373">+IF($C853=L$1,$F853*$H854,0)</f>
        <v>0</v>
      </c>
      <c r="M853" s="27">
        <f t="shared" si="373"/>
        <v>0</v>
      </c>
      <c r="N853" s="27">
        <f t="shared" si="373"/>
        <v>0</v>
      </c>
      <c r="O853" s="27">
        <f t="shared" si="373"/>
        <v>0</v>
      </c>
      <c r="P853" s="27">
        <f t="shared" si="373"/>
        <v>0</v>
      </c>
      <c r="Q853" s="27">
        <f t="shared" si="373"/>
        <v>0</v>
      </c>
    </row>
    <row r="854" spans="1:17" s="28" customFormat="1">
      <c r="A854" s="21"/>
      <c r="B854" s="22"/>
      <c r="D854" s="23"/>
      <c r="F854" s="24">
        <f>SUM(F848:F853)</f>
        <v>377</v>
      </c>
      <c r="G854" s="25" t="s">
        <v>119</v>
      </c>
      <c r="H854" s="348">
        <v>0</v>
      </c>
      <c r="I854" s="27">
        <f>F854*ROUND(H854,2)</f>
        <v>0</v>
      </c>
      <c r="J854" s="147"/>
      <c r="K854" s="27"/>
      <c r="L854" s="27"/>
      <c r="M854" s="27"/>
      <c r="N854" s="27"/>
      <c r="O854" s="27"/>
      <c r="P854" s="27"/>
      <c r="Q854" s="27"/>
    </row>
    <row r="855" spans="1:17" s="28" customFormat="1" ht="42.75">
      <c r="A855" s="21"/>
      <c r="B855" s="22"/>
      <c r="C855" s="22"/>
      <c r="D855" s="123" t="s">
        <v>270</v>
      </c>
      <c r="E855" s="23"/>
      <c r="F855" s="24"/>
      <c r="G855" s="25"/>
      <c r="H855" s="1"/>
      <c r="I855" s="27"/>
      <c r="J855" s="147"/>
      <c r="K855" s="27"/>
      <c r="L855" s="27"/>
      <c r="M855" s="27"/>
      <c r="N855" s="27"/>
      <c r="O855" s="27"/>
      <c r="P855" s="27"/>
      <c r="Q855" s="27"/>
    </row>
    <row r="856" spans="1:17" s="28" customFormat="1">
      <c r="A856" s="21"/>
      <c r="B856" s="109"/>
      <c r="C856" s="109"/>
      <c r="D856" s="23"/>
      <c r="E856" s="23"/>
      <c r="F856" s="24"/>
      <c r="G856" s="25"/>
      <c r="H856" s="1"/>
      <c r="I856" s="27"/>
      <c r="J856" s="147"/>
      <c r="K856" s="27"/>
      <c r="L856" s="27"/>
      <c r="M856" s="27"/>
      <c r="N856" s="27"/>
      <c r="O856" s="27"/>
      <c r="P856" s="27"/>
      <c r="Q856" s="27"/>
    </row>
    <row r="857" spans="1:17" s="28" customFormat="1" ht="42.75">
      <c r="A857" s="21" t="s">
        <v>16</v>
      </c>
      <c r="B857" s="22">
        <v>3</v>
      </c>
      <c r="C857" s="22"/>
      <c r="D857" s="23" t="s">
        <v>271</v>
      </c>
      <c r="E857" s="23"/>
      <c r="F857" s="199"/>
      <c r="G857" s="200"/>
      <c r="H857" s="9"/>
      <c r="I857" s="201"/>
      <c r="J857" s="147"/>
      <c r="K857" s="27"/>
      <c r="L857" s="27"/>
      <c r="M857" s="27"/>
      <c r="N857" s="27"/>
      <c r="O857" s="27"/>
      <c r="P857" s="27"/>
      <c r="Q857" s="27"/>
    </row>
    <row r="858" spans="1:17" s="28" customFormat="1">
      <c r="A858" s="21"/>
      <c r="B858" s="22"/>
      <c r="C858" s="22" t="s">
        <v>324</v>
      </c>
      <c r="D858" s="23"/>
      <c r="F858" s="193">
        <v>6.5</v>
      </c>
      <c r="G858" s="25" t="s">
        <v>135</v>
      </c>
      <c r="H858" s="9"/>
      <c r="I858" s="27"/>
      <c r="J858" s="147"/>
      <c r="K858" s="27">
        <f>+IF($C858=K$1,$F858*$H864,0)</f>
        <v>0</v>
      </c>
      <c r="L858" s="27">
        <f t="shared" ref="L858:Q858" si="374">+IF($C858=L$1,$F858*$H864,0)</f>
        <v>0</v>
      </c>
      <c r="M858" s="27">
        <f t="shared" si="374"/>
        <v>0</v>
      </c>
      <c r="N858" s="27">
        <f t="shared" si="374"/>
        <v>0</v>
      </c>
      <c r="O858" s="27">
        <f t="shared" si="374"/>
        <v>0</v>
      </c>
      <c r="P858" s="27">
        <f t="shared" si="374"/>
        <v>0</v>
      </c>
      <c r="Q858" s="27">
        <f t="shared" si="374"/>
        <v>0</v>
      </c>
    </row>
    <row r="859" spans="1:17" s="28" customFormat="1">
      <c r="A859" s="21"/>
      <c r="B859" s="22"/>
      <c r="C859" s="22" t="s">
        <v>325</v>
      </c>
      <c r="D859" s="23"/>
      <c r="F859" s="193">
        <v>6.5</v>
      </c>
      <c r="G859" s="25" t="s">
        <v>135</v>
      </c>
      <c r="H859" s="9"/>
      <c r="I859" s="27"/>
      <c r="J859" s="147"/>
      <c r="K859" s="27">
        <f>+IF($C859=K$1,$F859*$H864,0)</f>
        <v>0</v>
      </c>
      <c r="L859" s="27">
        <f t="shared" ref="L859:Q859" si="375">+IF($C859=L$1,$F859*$H864,0)</f>
        <v>0</v>
      </c>
      <c r="M859" s="27">
        <f t="shared" si="375"/>
        <v>0</v>
      </c>
      <c r="N859" s="27">
        <f t="shared" si="375"/>
        <v>0</v>
      </c>
      <c r="O859" s="27">
        <f t="shared" si="375"/>
        <v>0</v>
      </c>
      <c r="P859" s="27">
        <f t="shared" si="375"/>
        <v>0</v>
      </c>
      <c r="Q859" s="27">
        <f t="shared" si="375"/>
        <v>0</v>
      </c>
    </row>
    <row r="860" spans="1:17" s="28" customFormat="1">
      <c r="A860" s="21"/>
      <c r="B860" s="22"/>
      <c r="C860" s="22" t="s">
        <v>326</v>
      </c>
      <c r="D860" s="23"/>
      <c r="F860" s="193">
        <v>25</v>
      </c>
      <c r="G860" s="25" t="s">
        <v>135</v>
      </c>
      <c r="H860" s="9"/>
      <c r="I860" s="27"/>
      <c r="J860" s="147"/>
      <c r="K860" s="27">
        <f>+IF($C860=K$1,$F860*$H864,0)</f>
        <v>0</v>
      </c>
      <c r="L860" s="27">
        <f t="shared" ref="L860:Q860" si="376">+IF($C860=L$1,$F860*$H864,0)</f>
        <v>0</v>
      </c>
      <c r="M860" s="27">
        <f t="shared" si="376"/>
        <v>0</v>
      </c>
      <c r="N860" s="27">
        <f t="shared" si="376"/>
        <v>0</v>
      </c>
      <c r="O860" s="27">
        <f t="shared" si="376"/>
        <v>0</v>
      </c>
      <c r="P860" s="27">
        <f t="shared" si="376"/>
        <v>0</v>
      </c>
      <c r="Q860" s="27">
        <f t="shared" si="376"/>
        <v>0</v>
      </c>
    </row>
    <row r="861" spans="1:17" s="28" customFormat="1">
      <c r="A861" s="21"/>
      <c r="B861" s="22"/>
      <c r="C861" s="22" t="s">
        <v>327</v>
      </c>
      <c r="D861" s="23"/>
      <c r="F861" s="193">
        <v>6.5</v>
      </c>
      <c r="G861" s="25" t="s">
        <v>135</v>
      </c>
      <c r="H861" s="9"/>
      <c r="I861" s="27"/>
      <c r="J861" s="147"/>
      <c r="K861" s="27">
        <f>+IF($C861=K$1,$F861*$H864,0)</f>
        <v>0</v>
      </c>
      <c r="L861" s="27">
        <f t="shared" ref="L861:Q861" si="377">+IF($C861=L$1,$F861*$H864,0)</f>
        <v>0</v>
      </c>
      <c r="M861" s="27">
        <f t="shared" si="377"/>
        <v>0</v>
      </c>
      <c r="N861" s="27">
        <f t="shared" si="377"/>
        <v>0</v>
      </c>
      <c r="O861" s="27">
        <f t="shared" si="377"/>
        <v>0</v>
      </c>
      <c r="P861" s="27">
        <f t="shared" si="377"/>
        <v>0</v>
      </c>
      <c r="Q861" s="27">
        <f t="shared" si="377"/>
        <v>0</v>
      </c>
    </row>
    <row r="862" spans="1:17" s="28" customFormat="1">
      <c r="A862" s="21"/>
      <c r="B862" s="22"/>
      <c r="C862" s="22" t="s">
        <v>328</v>
      </c>
      <c r="D862" s="23"/>
      <c r="F862" s="193">
        <v>12</v>
      </c>
      <c r="G862" s="25" t="s">
        <v>135</v>
      </c>
      <c r="H862" s="9"/>
      <c r="I862" s="27"/>
      <c r="J862" s="147"/>
      <c r="K862" s="27">
        <f>+IF($C862=K$1,$F862*$H864,0)</f>
        <v>0</v>
      </c>
      <c r="L862" s="27">
        <f t="shared" ref="L862:Q862" si="378">+IF($C862=L$1,$F862*$H864,0)</f>
        <v>0</v>
      </c>
      <c r="M862" s="27">
        <f t="shared" si="378"/>
        <v>0</v>
      </c>
      <c r="N862" s="27">
        <f t="shared" si="378"/>
        <v>0</v>
      </c>
      <c r="O862" s="27">
        <f t="shared" si="378"/>
        <v>0</v>
      </c>
      <c r="P862" s="27">
        <f t="shared" si="378"/>
        <v>0</v>
      </c>
      <c r="Q862" s="27">
        <f t="shared" si="378"/>
        <v>0</v>
      </c>
    </row>
    <row r="863" spans="1:17" s="28" customFormat="1">
      <c r="A863" s="21"/>
      <c r="B863" s="22"/>
      <c r="C863" s="22" t="s">
        <v>329</v>
      </c>
      <c r="D863" s="23"/>
      <c r="F863" s="197">
        <v>6.5</v>
      </c>
      <c r="G863" s="127" t="s">
        <v>135</v>
      </c>
      <c r="H863" s="9"/>
      <c r="I863" s="27"/>
      <c r="J863" s="147"/>
      <c r="K863" s="27">
        <f>+IF($C863=K$1,$F863*$H864,0)</f>
        <v>0</v>
      </c>
      <c r="L863" s="27">
        <f t="shared" ref="L863:Q863" si="379">+IF($C863=L$1,$F863*$H864,0)</f>
        <v>0</v>
      </c>
      <c r="M863" s="27">
        <f t="shared" si="379"/>
        <v>0</v>
      </c>
      <c r="N863" s="27">
        <f t="shared" si="379"/>
        <v>0</v>
      </c>
      <c r="O863" s="27">
        <f t="shared" si="379"/>
        <v>0</v>
      </c>
      <c r="P863" s="27">
        <f t="shared" si="379"/>
        <v>0</v>
      </c>
      <c r="Q863" s="27">
        <f t="shared" si="379"/>
        <v>0</v>
      </c>
    </row>
    <row r="864" spans="1:17" s="28" customFormat="1">
      <c r="A864" s="21"/>
      <c r="B864" s="22"/>
      <c r="D864" s="23"/>
      <c r="F864" s="24">
        <f>SUM(F858:F863)</f>
        <v>63</v>
      </c>
      <c r="G864" s="25" t="s">
        <v>135</v>
      </c>
      <c r="H864" s="348">
        <v>0</v>
      </c>
      <c r="I864" s="27">
        <f>F864*ROUND(H864,2)</f>
        <v>0</v>
      </c>
      <c r="J864" s="147"/>
      <c r="K864" s="27"/>
      <c r="L864" s="27"/>
      <c r="M864" s="27"/>
      <c r="N864" s="27"/>
      <c r="O864" s="27"/>
      <c r="P864" s="27"/>
      <c r="Q864" s="27"/>
    </row>
    <row r="865" spans="1:258" s="28" customFormat="1">
      <c r="A865" s="21"/>
      <c r="B865" s="22"/>
      <c r="C865" s="22"/>
      <c r="D865" s="23"/>
      <c r="E865" s="23"/>
      <c r="F865" s="24"/>
      <c r="G865" s="25"/>
      <c r="H865" s="1"/>
      <c r="I865" s="27"/>
      <c r="J865" s="147"/>
      <c r="K865" s="27"/>
      <c r="L865" s="27"/>
      <c r="M865" s="27"/>
      <c r="N865" s="27"/>
      <c r="O865" s="27"/>
      <c r="P865" s="27"/>
      <c r="Q865" s="27"/>
    </row>
    <row r="866" spans="1:258" s="28" customFormat="1" ht="57">
      <c r="A866" s="21" t="s">
        <v>16</v>
      </c>
      <c r="B866" s="22">
        <v>4</v>
      </c>
      <c r="C866" s="22"/>
      <c r="D866" s="23" t="s">
        <v>272</v>
      </c>
      <c r="E866" s="23"/>
      <c r="F866" s="199"/>
      <c r="G866" s="200"/>
      <c r="H866" s="9"/>
      <c r="I866" s="201"/>
      <c r="J866" s="147"/>
      <c r="K866" s="27"/>
      <c r="L866" s="27"/>
      <c r="M866" s="27"/>
      <c r="N866" s="27"/>
      <c r="O866" s="27"/>
      <c r="P866" s="27"/>
      <c r="Q866" s="27"/>
    </row>
    <row r="867" spans="1:258" s="28" customFormat="1">
      <c r="A867" s="21"/>
      <c r="B867" s="22"/>
      <c r="C867" s="22" t="s">
        <v>324</v>
      </c>
      <c r="D867" s="23"/>
      <c r="F867" s="193">
        <v>3.5</v>
      </c>
      <c r="G867" s="25" t="s">
        <v>135</v>
      </c>
      <c r="H867" s="9"/>
      <c r="I867" s="27"/>
      <c r="J867" s="147"/>
      <c r="K867" s="27">
        <f>+IF($C867=K$1,$F867*$H873,0)</f>
        <v>0</v>
      </c>
      <c r="L867" s="27">
        <f t="shared" ref="L867:Q867" si="380">+IF($C867=L$1,$F867*$H873,0)</f>
        <v>0</v>
      </c>
      <c r="M867" s="27">
        <f t="shared" si="380"/>
        <v>0</v>
      </c>
      <c r="N867" s="27">
        <f t="shared" si="380"/>
        <v>0</v>
      </c>
      <c r="O867" s="27">
        <f t="shared" si="380"/>
        <v>0</v>
      </c>
      <c r="P867" s="27">
        <f t="shared" si="380"/>
        <v>0</v>
      </c>
      <c r="Q867" s="27">
        <f t="shared" si="380"/>
        <v>0</v>
      </c>
    </row>
    <row r="868" spans="1:258" s="28" customFormat="1">
      <c r="A868" s="21"/>
      <c r="B868" s="22"/>
      <c r="C868" s="22" t="s">
        <v>325</v>
      </c>
      <c r="D868" s="23"/>
      <c r="F868" s="193">
        <v>3.5</v>
      </c>
      <c r="G868" s="25" t="s">
        <v>135</v>
      </c>
      <c r="H868" s="9"/>
      <c r="I868" s="27"/>
      <c r="J868" s="147"/>
      <c r="K868" s="27">
        <f>+IF($C868=K$1,$F868*$H873,0)</f>
        <v>0</v>
      </c>
      <c r="L868" s="27">
        <f t="shared" ref="L868:Q868" si="381">+IF($C868=L$1,$F868*$H873,0)</f>
        <v>0</v>
      </c>
      <c r="M868" s="27">
        <f t="shared" si="381"/>
        <v>0</v>
      </c>
      <c r="N868" s="27">
        <f t="shared" si="381"/>
        <v>0</v>
      </c>
      <c r="O868" s="27">
        <f t="shared" si="381"/>
        <v>0</v>
      </c>
      <c r="P868" s="27">
        <f t="shared" si="381"/>
        <v>0</v>
      </c>
      <c r="Q868" s="27">
        <f t="shared" si="381"/>
        <v>0</v>
      </c>
    </row>
    <row r="869" spans="1:258" s="28" customFormat="1">
      <c r="A869" s="21"/>
      <c r="B869" s="22"/>
      <c r="C869" s="22" t="s">
        <v>326</v>
      </c>
      <c r="D869" s="23"/>
      <c r="F869" s="193">
        <v>0</v>
      </c>
      <c r="G869" s="25" t="s">
        <v>135</v>
      </c>
      <c r="H869" s="9"/>
      <c r="I869" s="27"/>
      <c r="J869" s="147"/>
      <c r="K869" s="27">
        <f>+IF($C869=K$1,$F869*$H873,0)</f>
        <v>0</v>
      </c>
      <c r="L869" s="27">
        <f t="shared" ref="L869:Q869" si="382">+IF($C869=L$1,$F869*$H873,0)</f>
        <v>0</v>
      </c>
      <c r="M869" s="27">
        <f t="shared" si="382"/>
        <v>0</v>
      </c>
      <c r="N869" s="27">
        <f t="shared" si="382"/>
        <v>0</v>
      </c>
      <c r="O869" s="27">
        <f t="shared" si="382"/>
        <v>0</v>
      </c>
      <c r="P869" s="27">
        <f t="shared" si="382"/>
        <v>0</v>
      </c>
      <c r="Q869" s="27">
        <f t="shared" si="382"/>
        <v>0</v>
      </c>
    </row>
    <row r="870" spans="1:258" s="28" customFormat="1">
      <c r="A870" s="21"/>
      <c r="B870" s="22"/>
      <c r="C870" s="22" t="s">
        <v>327</v>
      </c>
      <c r="D870" s="23"/>
      <c r="F870" s="193">
        <v>3.5</v>
      </c>
      <c r="G870" s="25" t="s">
        <v>135</v>
      </c>
      <c r="H870" s="9"/>
      <c r="I870" s="27"/>
      <c r="J870" s="147"/>
      <c r="K870" s="27">
        <f>+IF($C870=K$1,$F870*$H873,0)</f>
        <v>0</v>
      </c>
      <c r="L870" s="27">
        <f t="shared" ref="L870:Q870" si="383">+IF($C870=L$1,$F870*$H873,0)</f>
        <v>0</v>
      </c>
      <c r="M870" s="27">
        <f t="shared" si="383"/>
        <v>0</v>
      </c>
      <c r="N870" s="27">
        <f t="shared" si="383"/>
        <v>0</v>
      </c>
      <c r="O870" s="27">
        <f t="shared" si="383"/>
        <v>0</v>
      </c>
      <c r="P870" s="27">
        <f t="shared" si="383"/>
        <v>0</v>
      </c>
      <c r="Q870" s="27">
        <f t="shared" si="383"/>
        <v>0</v>
      </c>
    </row>
    <row r="871" spans="1:258" s="28" customFormat="1" ht="13.5" customHeight="1">
      <c r="A871" s="21"/>
      <c r="B871" s="22"/>
      <c r="C871" s="22" t="s">
        <v>328</v>
      </c>
      <c r="D871" s="23"/>
      <c r="F871" s="193">
        <v>3.5</v>
      </c>
      <c r="G871" s="25" t="s">
        <v>135</v>
      </c>
      <c r="H871" s="9"/>
      <c r="I871" s="27"/>
      <c r="J871" s="147"/>
      <c r="K871" s="27">
        <f>+IF($C871=K$1,$F871*$H873,0)</f>
        <v>0</v>
      </c>
      <c r="L871" s="27">
        <f t="shared" ref="L871:Q871" si="384">+IF($C871=L$1,$F871*$H873,0)</f>
        <v>0</v>
      </c>
      <c r="M871" s="27">
        <f t="shared" si="384"/>
        <v>0</v>
      </c>
      <c r="N871" s="27">
        <f t="shared" si="384"/>
        <v>0</v>
      </c>
      <c r="O871" s="27">
        <f t="shared" si="384"/>
        <v>0</v>
      </c>
      <c r="P871" s="27">
        <f t="shared" si="384"/>
        <v>0</v>
      </c>
      <c r="Q871" s="27">
        <f t="shared" si="384"/>
        <v>0</v>
      </c>
    </row>
    <row r="872" spans="1:258" s="28" customFormat="1">
      <c r="A872" s="21"/>
      <c r="B872" s="22"/>
      <c r="C872" s="22" t="s">
        <v>329</v>
      </c>
      <c r="D872" s="23"/>
      <c r="F872" s="197">
        <v>3.5</v>
      </c>
      <c r="G872" s="127" t="s">
        <v>135</v>
      </c>
      <c r="H872" s="9"/>
      <c r="I872" s="27"/>
      <c r="J872" s="147"/>
      <c r="K872" s="27">
        <f>+IF($C872=K$1,$F872*$H873,0)</f>
        <v>0</v>
      </c>
      <c r="L872" s="27">
        <f t="shared" ref="L872:Q872" si="385">+IF($C872=L$1,$F872*$H873,0)</f>
        <v>0</v>
      </c>
      <c r="M872" s="27">
        <f t="shared" si="385"/>
        <v>0</v>
      </c>
      <c r="N872" s="27">
        <f t="shared" si="385"/>
        <v>0</v>
      </c>
      <c r="O872" s="27">
        <f t="shared" si="385"/>
        <v>0</v>
      </c>
      <c r="P872" s="27">
        <f t="shared" si="385"/>
        <v>0</v>
      </c>
      <c r="Q872" s="27">
        <f t="shared" si="385"/>
        <v>0</v>
      </c>
    </row>
    <row r="873" spans="1:258" s="28" customFormat="1">
      <c r="A873" s="21"/>
      <c r="B873" s="22"/>
      <c r="D873" s="23"/>
      <c r="F873" s="24">
        <f>SUM(F867:F872)</f>
        <v>17.5</v>
      </c>
      <c r="G873" s="25" t="s">
        <v>135</v>
      </c>
      <c r="H873" s="348">
        <v>0</v>
      </c>
      <c r="I873" s="27">
        <f>F873*ROUND(H873,2)</f>
        <v>0</v>
      </c>
      <c r="J873" s="147"/>
      <c r="K873" s="27"/>
      <c r="L873" s="27"/>
      <c r="M873" s="27"/>
      <c r="N873" s="27"/>
      <c r="O873" s="27"/>
      <c r="P873" s="27"/>
      <c r="Q873" s="27"/>
    </row>
    <row r="874" spans="1:258" s="28" customFormat="1">
      <c r="H874" s="7"/>
      <c r="J874" s="147"/>
      <c r="K874" s="27"/>
      <c r="L874" s="27"/>
      <c r="M874" s="27"/>
      <c r="N874" s="27"/>
      <c r="O874" s="27"/>
      <c r="P874" s="27"/>
      <c r="Q874" s="27"/>
    </row>
    <row r="875" spans="1:258" s="28" customFormat="1" ht="57">
      <c r="A875" s="21" t="s">
        <v>16</v>
      </c>
      <c r="B875" s="191">
        <v>5</v>
      </c>
      <c r="D875" s="182" t="s">
        <v>319</v>
      </c>
      <c r="H875" s="7"/>
      <c r="J875" s="147"/>
      <c r="K875" s="27"/>
      <c r="L875" s="27"/>
      <c r="M875" s="27"/>
      <c r="N875" s="27"/>
      <c r="O875" s="27"/>
      <c r="P875" s="27"/>
      <c r="Q875" s="27"/>
      <c r="IV875" s="17"/>
      <c r="IW875" s="17"/>
      <c r="IX875" s="17"/>
    </row>
    <row r="876" spans="1:258" s="28" customFormat="1">
      <c r="A876" s="21"/>
      <c r="B876" s="191"/>
      <c r="C876" s="28" t="s">
        <v>326</v>
      </c>
      <c r="D876" s="182"/>
      <c r="F876" s="186">
        <v>4</v>
      </c>
      <c r="G876" s="187" t="s">
        <v>117</v>
      </c>
      <c r="H876" s="348">
        <v>0</v>
      </c>
      <c r="I876" s="27">
        <f>F876*ROUND(H876,2)</f>
        <v>0</v>
      </c>
      <c r="J876" s="147"/>
      <c r="K876" s="27">
        <f>+IF($C876=K$1,$F876*$H876,0)</f>
        <v>0</v>
      </c>
      <c r="L876" s="27">
        <f t="shared" ref="L876:Q876" si="386">+IF($C876=L$1,$F876*$H876,0)</f>
        <v>0</v>
      </c>
      <c r="M876" s="27">
        <f t="shared" si="386"/>
        <v>0</v>
      </c>
      <c r="N876" s="27">
        <f t="shared" si="386"/>
        <v>0</v>
      </c>
      <c r="O876" s="27">
        <f t="shared" si="386"/>
        <v>0</v>
      </c>
      <c r="P876" s="27">
        <f t="shared" si="386"/>
        <v>0</v>
      </c>
      <c r="Q876" s="27">
        <f t="shared" si="386"/>
        <v>0</v>
      </c>
    </row>
    <row r="877" spans="1:258" s="28" customFormat="1">
      <c r="A877" s="21"/>
      <c r="B877" s="22"/>
      <c r="C877" s="22"/>
      <c r="D877" s="23"/>
      <c r="E877" s="23"/>
      <c r="F877" s="24"/>
      <c r="G877" s="25"/>
      <c r="H877" s="1"/>
      <c r="I877" s="27"/>
      <c r="J877" s="147"/>
      <c r="K877" s="27"/>
      <c r="L877" s="27"/>
      <c r="M877" s="27"/>
      <c r="N877" s="27"/>
      <c r="O877" s="27"/>
      <c r="P877" s="27"/>
      <c r="Q877" s="27"/>
    </row>
    <row r="878" spans="1:258" s="28" customFormat="1" ht="15" thickBot="1">
      <c r="A878" s="128" t="s">
        <v>16</v>
      </c>
      <c r="B878" s="129"/>
      <c r="C878" s="129"/>
      <c r="D878" s="130" t="s">
        <v>273</v>
      </c>
      <c r="E878" s="130"/>
      <c r="F878" s="131"/>
      <c r="G878" s="132"/>
      <c r="H878" s="4"/>
      <c r="I878" s="134">
        <f>SUM(I799:I877)</f>
        <v>0</v>
      </c>
      <c r="J878" s="147"/>
      <c r="K878" s="134">
        <f>SUM(K799:K877)</f>
        <v>0</v>
      </c>
      <c r="L878" s="134">
        <f t="shared" ref="L878:Q878" si="387">SUM(L799:L877)</f>
        <v>0</v>
      </c>
      <c r="M878" s="134">
        <f t="shared" si="387"/>
        <v>0</v>
      </c>
      <c r="N878" s="134">
        <f t="shared" si="387"/>
        <v>0</v>
      </c>
      <c r="O878" s="134">
        <f t="shared" si="387"/>
        <v>0</v>
      </c>
      <c r="P878" s="134">
        <f t="shared" si="387"/>
        <v>0</v>
      </c>
      <c r="Q878" s="134">
        <f t="shared" si="387"/>
        <v>0</v>
      </c>
    </row>
    <row r="879" spans="1:258" s="28" customFormat="1" ht="15" thickTop="1">
      <c r="A879" s="21"/>
      <c r="B879" s="22"/>
      <c r="C879" s="22"/>
      <c r="D879" s="23"/>
      <c r="E879" s="23"/>
      <c r="F879" s="24"/>
      <c r="G879" s="25"/>
      <c r="H879" s="1"/>
      <c r="I879" s="27"/>
      <c r="J879" s="147"/>
      <c r="K879" s="16"/>
      <c r="L879" s="16"/>
      <c r="M879" s="16"/>
      <c r="N879" s="16"/>
      <c r="O879" s="16"/>
      <c r="P879" s="16"/>
      <c r="Q879" s="16"/>
      <c r="R879" s="17"/>
      <c r="S879" s="17"/>
      <c r="T879" s="17"/>
      <c r="U879" s="17"/>
      <c r="V879" s="17"/>
      <c r="W879" s="17"/>
      <c r="X879" s="17"/>
      <c r="Y879" s="17"/>
      <c r="Z879" s="17"/>
      <c r="AA879" s="17"/>
      <c r="AB879" s="17"/>
      <c r="AC879" s="17"/>
      <c r="AD879" s="17"/>
      <c r="AE879" s="17"/>
      <c r="AF879" s="17"/>
      <c r="AG879" s="17"/>
      <c r="AH879" s="17"/>
      <c r="AI879" s="17"/>
      <c r="AJ879" s="17"/>
      <c r="AK879" s="17"/>
      <c r="AL879" s="17"/>
      <c r="AM879" s="17"/>
      <c r="AN879" s="17"/>
      <c r="AO879" s="17"/>
      <c r="AP879" s="17"/>
      <c r="AQ879" s="17"/>
      <c r="AR879" s="17"/>
      <c r="AS879" s="17"/>
      <c r="AT879" s="17"/>
      <c r="AU879" s="17"/>
      <c r="AV879" s="17"/>
      <c r="AW879" s="17"/>
      <c r="AX879" s="17"/>
      <c r="AY879" s="17"/>
      <c r="AZ879" s="17"/>
      <c r="BA879" s="17"/>
      <c r="BB879" s="17"/>
      <c r="BC879" s="17"/>
      <c r="BD879" s="17"/>
      <c r="BE879" s="17"/>
      <c r="BF879" s="17"/>
      <c r="BG879" s="17"/>
      <c r="BH879" s="17"/>
      <c r="BI879" s="17"/>
      <c r="BJ879" s="17"/>
      <c r="BK879" s="17"/>
      <c r="BL879" s="17"/>
      <c r="BM879" s="17"/>
      <c r="BN879" s="17"/>
      <c r="BO879" s="17"/>
      <c r="BP879" s="17"/>
      <c r="BQ879" s="17"/>
      <c r="BR879" s="17"/>
      <c r="BS879" s="17"/>
      <c r="BT879" s="17"/>
      <c r="BU879" s="17"/>
      <c r="BV879" s="17"/>
      <c r="BW879" s="17"/>
      <c r="BX879" s="17"/>
      <c r="BY879" s="17"/>
      <c r="BZ879" s="17"/>
      <c r="CA879" s="17"/>
      <c r="CB879" s="17"/>
      <c r="CC879" s="17"/>
      <c r="CD879" s="17"/>
      <c r="CE879" s="17"/>
      <c r="CF879" s="17"/>
      <c r="CG879" s="17"/>
      <c r="CH879" s="17"/>
      <c r="CI879" s="17"/>
      <c r="CJ879" s="17"/>
      <c r="CK879" s="17"/>
      <c r="CL879" s="17"/>
      <c r="CM879" s="17"/>
      <c r="CN879" s="17"/>
      <c r="CO879" s="17"/>
      <c r="CP879" s="17"/>
      <c r="CQ879" s="17"/>
      <c r="CR879" s="17"/>
      <c r="CS879" s="17"/>
      <c r="CT879" s="17"/>
      <c r="CU879" s="17"/>
      <c r="CV879" s="17"/>
      <c r="CW879" s="17"/>
      <c r="CX879" s="17"/>
      <c r="CY879" s="17"/>
      <c r="CZ879" s="17"/>
      <c r="DA879" s="17"/>
      <c r="DB879" s="17"/>
      <c r="DC879" s="17"/>
      <c r="DD879" s="17"/>
      <c r="DE879" s="17"/>
      <c r="DF879" s="17"/>
      <c r="DG879" s="17"/>
      <c r="DH879" s="17"/>
      <c r="DI879" s="17"/>
      <c r="DJ879" s="17"/>
      <c r="DK879" s="17"/>
      <c r="DL879" s="17"/>
      <c r="DM879" s="17"/>
      <c r="DN879" s="17"/>
      <c r="DO879" s="17"/>
      <c r="DP879" s="17"/>
      <c r="DQ879" s="17"/>
      <c r="DR879" s="17"/>
      <c r="DS879" s="17"/>
      <c r="DT879" s="17"/>
      <c r="DU879" s="17"/>
      <c r="DV879" s="17"/>
      <c r="DW879" s="17"/>
      <c r="DX879" s="17"/>
      <c r="DY879" s="17"/>
      <c r="DZ879" s="17"/>
      <c r="EA879" s="17"/>
      <c r="EB879" s="17"/>
      <c r="EC879" s="17"/>
      <c r="ED879" s="17"/>
      <c r="EE879" s="17"/>
      <c r="EF879" s="17"/>
      <c r="EG879" s="17"/>
      <c r="EH879" s="17"/>
      <c r="EI879" s="17"/>
      <c r="EJ879" s="17"/>
      <c r="EK879" s="17"/>
      <c r="EL879" s="17"/>
      <c r="EM879" s="17"/>
      <c r="EN879" s="17"/>
      <c r="EO879" s="17"/>
      <c r="EP879" s="17"/>
      <c r="EQ879" s="17"/>
      <c r="ER879" s="17"/>
      <c r="ES879" s="17"/>
      <c r="ET879" s="17"/>
      <c r="EU879" s="17"/>
      <c r="EV879" s="17"/>
      <c r="EW879" s="17"/>
      <c r="EX879" s="17"/>
      <c r="EY879" s="17"/>
      <c r="EZ879" s="17"/>
      <c r="FA879" s="17"/>
      <c r="FB879" s="17"/>
      <c r="FC879" s="17"/>
      <c r="FD879" s="17"/>
      <c r="FE879" s="17"/>
      <c r="FF879" s="17"/>
      <c r="FG879" s="17"/>
      <c r="FH879" s="17"/>
      <c r="FI879" s="17"/>
      <c r="FJ879" s="17"/>
      <c r="FK879" s="17"/>
      <c r="FL879" s="17"/>
      <c r="FM879" s="17"/>
      <c r="FN879" s="17"/>
      <c r="FO879" s="17"/>
      <c r="FP879" s="17"/>
      <c r="FQ879" s="17"/>
      <c r="FR879" s="17"/>
      <c r="FS879" s="17"/>
      <c r="FT879" s="17"/>
      <c r="FU879" s="17"/>
      <c r="FV879" s="17"/>
      <c r="FW879" s="17"/>
      <c r="FX879" s="17"/>
      <c r="FY879" s="17"/>
      <c r="FZ879" s="17"/>
      <c r="GA879" s="17"/>
      <c r="GB879" s="17"/>
      <c r="GC879" s="17"/>
      <c r="GD879" s="17"/>
      <c r="GE879" s="17"/>
      <c r="GF879" s="17"/>
      <c r="GG879" s="17"/>
      <c r="GH879" s="17"/>
      <c r="GI879" s="17"/>
      <c r="GJ879" s="17"/>
      <c r="GK879" s="17"/>
      <c r="GL879" s="17"/>
      <c r="GM879" s="17"/>
      <c r="GN879" s="17"/>
      <c r="GO879" s="17"/>
      <c r="GP879" s="17"/>
      <c r="GQ879" s="17"/>
      <c r="GR879" s="17"/>
      <c r="GS879" s="17"/>
      <c r="GT879" s="17"/>
      <c r="GU879" s="17"/>
      <c r="GV879" s="17"/>
      <c r="GW879" s="17"/>
      <c r="GX879" s="17"/>
      <c r="GY879" s="17"/>
      <c r="GZ879" s="17"/>
      <c r="HA879" s="17"/>
      <c r="HB879" s="17"/>
      <c r="HC879" s="17"/>
      <c r="HD879" s="17"/>
      <c r="HE879" s="17"/>
      <c r="HF879" s="17"/>
      <c r="HG879" s="17"/>
      <c r="HH879" s="17"/>
      <c r="HI879" s="17"/>
      <c r="HJ879" s="17"/>
      <c r="HK879" s="17"/>
      <c r="HL879" s="17"/>
      <c r="HM879" s="17"/>
      <c r="HN879" s="17"/>
      <c r="HO879" s="17"/>
      <c r="HP879" s="17"/>
      <c r="HQ879" s="17"/>
      <c r="HR879" s="17"/>
      <c r="HS879" s="17"/>
      <c r="HT879" s="17"/>
      <c r="HU879" s="17"/>
      <c r="HV879" s="17"/>
      <c r="HW879" s="17"/>
      <c r="HX879" s="17"/>
      <c r="HY879" s="17"/>
      <c r="HZ879" s="17"/>
      <c r="IA879" s="17"/>
      <c r="IB879" s="17"/>
      <c r="IC879" s="17"/>
      <c r="ID879" s="17"/>
      <c r="IE879" s="17"/>
      <c r="IF879" s="17"/>
      <c r="IG879" s="17"/>
      <c r="IH879" s="17"/>
      <c r="II879" s="17"/>
      <c r="IJ879" s="17"/>
      <c r="IK879" s="17"/>
      <c r="IL879" s="17"/>
      <c r="IM879" s="17"/>
      <c r="IN879" s="17"/>
      <c r="IO879" s="17"/>
      <c r="IP879" s="17"/>
      <c r="IQ879" s="17"/>
      <c r="IR879" s="17"/>
      <c r="IS879" s="17"/>
      <c r="IT879" s="17"/>
      <c r="IU879" s="17"/>
    </row>
    <row r="880" spans="1:258" s="28" customFormat="1">
      <c r="A880" s="135" t="s">
        <v>18</v>
      </c>
      <c r="B880" s="136"/>
      <c r="C880" s="136"/>
      <c r="D880" s="159" t="s">
        <v>274</v>
      </c>
      <c r="E880" s="159"/>
      <c r="F880" s="160"/>
      <c r="G880" s="161"/>
      <c r="H880" s="5"/>
      <c r="I880" s="162"/>
      <c r="J880" s="234"/>
      <c r="K880" s="27"/>
      <c r="L880" s="27"/>
      <c r="M880" s="27"/>
      <c r="N880" s="27"/>
      <c r="O880" s="27"/>
      <c r="P880" s="27"/>
      <c r="Q880" s="27"/>
    </row>
    <row r="881" spans="1:17" s="28" customFormat="1">
      <c r="A881" s="21"/>
      <c r="B881" s="109"/>
      <c r="C881" s="109"/>
      <c r="D881" s="23"/>
      <c r="E881" s="23"/>
      <c r="F881" s="24"/>
      <c r="G881" s="25"/>
      <c r="H881" s="1"/>
      <c r="I881" s="27"/>
      <c r="J881" s="147"/>
      <c r="K881" s="27"/>
      <c r="L881" s="27"/>
      <c r="M881" s="27"/>
      <c r="N881" s="27"/>
      <c r="O881" s="27"/>
      <c r="P881" s="27"/>
      <c r="Q881" s="27"/>
    </row>
    <row r="882" spans="1:17" s="28" customFormat="1">
      <c r="A882" s="21"/>
      <c r="B882" s="109"/>
      <c r="C882" s="109"/>
      <c r="D882" s="23" t="s">
        <v>275</v>
      </c>
      <c r="E882" s="23"/>
      <c r="F882" s="24"/>
      <c r="G882" s="25"/>
      <c r="H882" s="1"/>
      <c r="I882" s="27"/>
      <c r="J882" s="234"/>
      <c r="K882" s="27"/>
      <c r="L882" s="27"/>
      <c r="M882" s="27"/>
      <c r="N882" s="27"/>
      <c r="O882" s="27"/>
      <c r="P882" s="27"/>
      <c r="Q882" s="27"/>
    </row>
    <row r="883" spans="1:17" s="28" customFormat="1" ht="85.5">
      <c r="A883" s="21"/>
      <c r="B883" s="109" t="s">
        <v>237</v>
      </c>
      <c r="C883" s="109"/>
      <c r="D883" s="212" t="s">
        <v>276</v>
      </c>
      <c r="E883" s="212"/>
      <c r="F883" s="81"/>
      <c r="G883" s="115"/>
      <c r="H883" s="2"/>
      <c r="I883" s="116"/>
      <c r="J883" s="234"/>
      <c r="K883" s="27"/>
      <c r="L883" s="27"/>
      <c r="M883" s="27"/>
      <c r="N883" s="27"/>
      <c r="O883" s="27"/>
      <c r="P883" s="27"/>
      <c r="Q883" s="27"/>
    </row>
    <row r="884" spans="1:17" s="28" customFormat="1" ht="114">
      <c r="A884" s="21"/>
      <c r="B884" s="109" t="s">
        <v>237</v>
      </c>
      <c r="C884" s="109"/>
      <c r="D884" s="212" t="s">
        <v>277</v>
      </c>
      <c r="E884" s="212"/>
      <c r="F884" s="81"/>
      <c r="G884" s="115"/>
      <c r="H884" s="2"/>
      <c r="I884" s="116"/>
      <c r="J884" s="147"/>
      <c r="K884" s="27"/>
      <c r="L884" s="27"/>
      <c r="M884" s="27"/>
      <c r="N884" s="27"/>
      <c r="O884" s="27"/>
      <c r="P884" s="27"/>
      <c r="Q884" s="27"/>
    </row>
    <row r="885" spans="1:17" s="28" customFormat="1" ht="42.75">
      <c r="A885" s="21"/>
      <c r="B885" s="109" t="s">
        <v>237</v>
      </c>
      <c r="C885" s="109"/>
      <c r="D885" s="212" t="s">
        <v>240</v>
      </c>
      <c r="E885" s="212"/>
      <c r="F885" s="81"/>
      <c r="G885" s="115"/>
      <c r="H885" s="2"/>
      <c r="I885" s="116"/>
      <c r="J885" s="234"/>
      <c r="K885" s="27"/>
      <c r="L885" s="27"/>
      <c r="M885" s="27"/>
      <c r="N885" s="27"/>
      <c r="O885" s="27"/>
      <c r="P885" s="27"/>
      <c r="Q885" s="27"/>
    </row>
    <row r="886" spans="1:17" s="28" customFormat="1">
      <c r="A886" s="21"/>
      <c r="B886" s="109"/>
      <c r="C886" s="109"/>
      <c r="D886" s="212" t="s">
        <v>278</v>
      </c>
      <c r="E886" s="212"/>
      <c r="F886" s="81"/>
      <c r="G886" s="115"/>
      <c r="H886" s="2"/>
      <c r="I886" s="116"/>
      <c r="J886" s="147"/>
      <c r="K886" s="27"/>
      <c r="L886" s="27"/>
      <c r="M886" s="27"/>
      <c r="N886" s="27"/>
      <c r="O886" s="27"/>
      <c r="P886" s="27"/>
      <c r="Q886" s="27"/>
    </row>
    <row r="887" spans="1:17" s="28" customFormat="1">
      <c r="A887" s="21"/>
      <c r="B887" s="109" t="s">
        <v>237</v>
      </c>
      <c r="C887" s="109"/>
      <c r="D887" s="212" t="s">
        <v>279</v>
      </c>
      <c r="E887" s="212"/>
      <c r="F887" s="81"/>
      <c r="G887" s="115"/>
      <c r="H887" s="2"/>
      <c r="I887" s="116"/>
      <c r="J887" s="147"/>
      <c r="K887" s="27"/>
      <c r="L887" s="27"/>
      <c r="M887" s="27"/>
      <c r="N887" s="27"/>
      <c r="O887" s="27"/>
      <c r="P887" s="27"/>
      <c r="Q887" s="27"/>
    </row>
    <row r="888" spans="1:17" s="28" customFormat="1">
      <c r="A888" s="21"/>
      <c r="B888" s="109" t="s">
        <v>237</v>
      </c>
      <c r="C888" s="109"/>
      <c r="D888" s="212" t="s">
        <v>280</v>
      </c>
      <c r="E888" s="212"/>
      <c r="F888" s="81"/>
      <c r="G888" s="115"/>
      <c r="H888" s="2"/>
      <c r="I888" s="116"/>
      <c r="J888" s="147"/>
      <c r="K888" s="27"/>
      <c r="L888" s="27"/>
      <c r="M888" s="27"/>
      <c r="N888" s="27"/>
      <c r="O888" s="27"/>
      <c r="P888" s="27"/>
      <c r="Q888" s="27"/>
    </row>
    <row r="889" spans="1:17" s="28" customFormat="1">
      <c r="A889" s="21"/>
      <c r="B889" s="109" t="s">
        <v>237</v>
      </c>
      <c r="C889" s="109"/>
      <c r="D889" s="212" t="s">
        <v>281</v>
      </c>
      <c r="E889" s="212"/>
      <c r="F889" s="81"/>
      <c r="G889" s="115"/>
      <c r="H889" s="2"/>
      <c r="I889" s="116"/>
      <c r="J889" s="147"/>
      <c r="K889" s="27"/>
      <c r="L889" s="27"/>
      <c r="M889" s="27"/>
      <c r="N889" s="27"/>
      <c r="O889" s="27"/>
      <c r="P889" s="27"/>
      <c r="Q889" s="27"/>
    </row>
    <row r="890" spans="1:17" s="28" customFormat="1">
      <c r="A890" s="21"/>
      <c r="B890" s="109" t="s">
        <v>237</v>
      </c>
      <c r="C890" s="109"/>
      <c r="D890" s="212" t="s">
        <v>282</v>
      </c>
      <c r="E890" s="212"/>
      <c r="F890" s="81"/>
      <c r="G890" s="115"/>
      <c r="H890" s="2"/>
      <c r="I890" s="116"/>
      <c r="J890" s="147"/>
      <c r="K890" s="27"/>
      <c r="L890" s="27"/>
      <c r="M890" s="27"/>
      <c r="N890" s="27"/>
      <c r="O890" s="27"/>
      <c r="P890" s="27"/>
      <c r="Q890" s="27"/>
    </row>
    <row r="891" spans="1:17" s="28" customFormat="1">
      <c r="A891" s="21"/>
      <c r="B891" s="109" t="s">
        <v>237</v>
      </c>
      <c r="C891" s="109"/>
      <c r="D891" s="212" t="s">
        <v>283</v>
      </c>
      <c r="E891" s="212"/>
      <c r="F891" s="81"/>
      <c r="G891" s="115"/>
      <c r="H891" s="2"/>
      <c r="I891" s="116"/>
      <c r="J891" s="147"/>
      <c r="K891" s="27"/>
      <c r="L891" s="27"/>
      <c r="M891" s="27"/>
      <c r="N891" s="27"/>
      <c r="O891" s="27"/>
      <c r="P891" s="27"/>
      <c r="Q891" s="27"/>
    </row>
    <row r="892" spans="1:17" s="28" customFormat="1">
      <c r="A892" s="21"/>
      <c r="B892" s="109" t="s">
        <v>237</v>
      </c>
      <c r="C892" s="109"/>
      <c r="D892" s="212" t="s">
        <v>284</v>
      </c>
      <c r="E892" s="212"/>
      <c r="F892" s="81"/>
      <c r="G892" s="115"/>
      <c r="H892" s="2"/>
      <c r="I892" s="116"/>
      <c r="J892" s="147"/>
      <c r="K892" s="27"/>
      <c r="L892" s="27"/>
      <c r="M892" s="27"/>
      <c r="N892" s="27"/>
      <c r="O892" s="27"/>
      <c r="P892" s="27"/>
      <c r="Q892" s="27"/>
    </row>
    <row r="893" spans="1:17" s="28" customFormat="1">
      <c r="A893" s="21"/>
      <c r="B893" s="109"/>
      <c r="C893" s="109"/>
      <c r="D893" s="23"/>
      <c r="E893" s="23"/>
      <c r="F893" s="24"/>
      <c r="G893" s="25"/>
      <c r="H893" s="1"/>
      <c r="I893" s="27"/>
      <c r="J893" s="147"/>
      <c r="K893" s="27"/>
      <c r="L893" s="27"/>
      <c r="M893" s="27"/>
      <c r="N893" s="27"/>
      <c r="O893" s="27"/>
      <c r="P893" s="27"/>
      <c r="Q893" s="27"/>
    </row>
    <row r="894" spans="1:17" s="28" customFormat="1" ht="42.75">
      <c r="A894" s="21" t="s">
        <v>18</v>
      </c>
      <c r="B894" s="22">
        <v>1</v>
      </c>
      <c r="C894" s="22" t="s">
        <v>334</v>
      </c>
      <c r="D894" s="23" t="s">
        <v>285</v>
      </c>
      <c r="E894" s="23"/>
      <c r="F894" s="199"/>
      <c r="G894" s="200"/>
      <c r="H894" s="9"/>
      <c r="I894" s="201"/>
      <c r="J894" s="147"/>
      <c r="K894" s="27"/>
      <c r="L894" s="27"/>
      <c r="M894" s="27"/>
      <c r="N894" s="27"/>
      <c r="O894" s="27"/>
      <c r="P894" s="27"/>
      <c r="Q894" s="27"/>
    </row>
    <row r="895" spans="1:17" s="28" customFormat="1">
      <c r="A895" s="21"/>
      <c r="B895" s="22"/>
      <c r="C895" s="22" t="s">
        <v>324</v>
      </c>
      <c r="D895" s="23"/>
      <c r="F895" s="193">
        <v>1</v>
      </c>
      <c r="G895" s="194" t="s">
        <v>286</v>
      </c>
      <c r="H895" s="9"/>
      <c r="I895" s="27"/>
      <c r="J895" s="147"/>
      <c r="K895" s="27">
        <f>+IF($C895=K$1,$F895*$H901,0)</f>
        <v>0</v>
      </c>
      <c r="L895" s="27">
        <f t="shared" ref="L895:Q895" si="388">+IF($C895=L$1,$F895*$H901,0)</f>
        <v>0</v>
      </c>
      <c r="M895" s="27">
        <f t="shared" si="388"/>
        <v>0</v>
      </c>
      <c r="N895" s="27">
        <f t="shared" si="388"/>
        <v>0</v>
      </c>
      <c r="O895" s="27">
        <f t="shared" si="388"/>
        <v>0</v>
      </c>
      <c r="P895" s="27">
        <f t="shared" si="388"/>
        <v>0</v>
      </c>
      <c r="Q895" s="27">
        <f t="shared" si="388"/>
        <v>0</v>
      </c>
    </row>
    <row r="896" spans="1:17" s="28" customFormat="1">
      <c r="A896" s="21"/>
      <c r="B896" s="22"/>
      <c r="C896" s="22" t="s">
        <v>325</v>
      </c>
      <c r="D896" s="23"/>
      <c r="F896" s="193">
        <v>1</v>
      </c>
      <c r="G896" s="194" t="s">
        <v>286</v>
      </c>
      <c r="H896" s="9"/>
      <c r="I896" s="27"/>
      <c r="J896" s="147"/>
      <c r="K896" s="27">
        <f>+IF($C896=K$1,$F896*$H901,0)</f>
        <v>0</v>
      </c>
      <c r="L896" s="27">
        <f t="shared" ref="L896:Q896" si="389">+IF($C896=L$1,$F896*$H901,0)</f>
        <v>0</v>
      </c>
      <c r="M896" s="27">
        <f t="shared" si="389"/>
        <v>0</v>
      </c>
      <c r="N896" s="27">
        <f t="shared" si="389"/>
        <v>0</v>
      </c>
      <c r="O896" s="27">
        <f t="shared" si="389"/>
        <v>0</v>
      </c>
      <c r="P896" s="27">
        <f t="shared" si="389"/>
        <v>0</v>
      </c>
      <c r="Q896" s="27">
        <f t="shared" si="389"/>
        <v>0</v>
      </c>
    </row>
    <row r="897" spans="1:255" s="28" customFormat="1">
      <c r="A897" s="21"/>
      <c r="B897" s="22"/>
      <c r="C897" s="22" t="s">
        <v>326</v>
      </c>
      <c r="D897" s="23"/>
      <c r="F897" s="193">
        <v>2</v>
      </c>
      <c r="G897" s="194" t="s">
        <v>286</v>
      </c>
      <c r="H897" s="9"/>
      <c r="I897" s="27"/>
      <c r="J897" s="147"/>
      <c r="K897" s="27">
        <f>+IF($C897=K$1,$F897*$H901,0)</f>
        <v>0</v>
      </c>
      <c r="L897" s="27">
        <f t="shared" ref="L897:Q897" si="390">+IF($C897=L$1,$F897*$H901,0)</f>
        <v>0</v>
      </c>
      <c r="M897" s="27">
        <f t="shared" si="390"/>
        <v>0</v>
      </c>
      <c r="N897" s="27">
        <f t="shared" si="390"/>
        <v>0</v>
      </c>
      <c r="O897" s="27">
        <f t="shared" si="390"/>
        <v>0</v>
      </c>
      <c r="P897" s="27">
        <f t="shared" si="390"/>
        <v>0</v>
      </c>
      <c r="Q897" s="27">
        <f t="shared" si="390"/>
        <v>0</v>
      </c>
    </row>
    <row r="898" spans="1:255" s="28" customFormat="1">
      <c r="A898" s="21"/>
      <c r="B898" s="22"/>
      <c r="C898" s="22" t="s">
        <v>327</v>
      </c>
      <c r="D898" s="23"/>
      <c r="F898" s="193">
        <v>1</v>
      </c>
      <c r="G898" s="194" t="s">
        <v>286</v>
      </c>
      <c r="H898" s="9"/>
      <c r="I898" s="27"/>
      <c r="J898" s="147"/>
      <c r="K898" s="27">
        <f>+IF($C898=K$1,$F898*$H901,0)</f>
        <v>0</v>
      </c>
      <c r="L898" s="27">
        <f t="shared" ref="L898:Q898" si="391">+IF($C898=L$1,$F898*$H901,0)</f>
        <v>0</v>
      </c>
      <c r="M898" s="27">
        <f t="shared" si="391"/>
        <v>0</v>
      </c>
      <c r="N898" s="27">
        <f t="shared" si="391"/>
        <v>0</v>
      </c>
      <c r="O898" s="27">
        <f t="shared" si="391"/>
        <v>0</v>
      </c>
      <c r="P898" s="27">
        <f t="shared" si="391"/>
        <v>0</v>
      </c>
      <c r="Q898" s="27">
        <f t="shared" si="391"/>
        <v>0</v>
      </c>
    </row>
    <row r="899" spans="1:255" s="190" customFormat="1">
      <c r="A899" s="21"/>
      <c r="B899" s="22"/>
      <c r="C899" s="22" t="s">
        <v>328</v>
      </c>
      <c r="D899" s="23"/>
      <c r="E899" s="28"/>
      <c r="F899" s="193">
        <v>1</v>
      </c>
      <c r="G899" s="194" t="s">
        <v>286</v>
      </c>
      <c r="H899" s="9"/>
      <c r="I899" s="27"/>
      <c r="J899" s="147"/>
      <c r="K899" s="27">
        <f>+IF($C899=K$1,$F899*$H901,0)</f>
        <v>0</v>
      </c>
      <c r="L899" s="27">
        <f t="shared" ref="L899:Q899" si="392">+IF($C899=L$1,$F899*$H901,0)</f>
        <v>0</v>
      </c>
      <c r="M899" s="27">
        <f t="shared" si="392"/>
        <v>0</v>
      </c>
      <c r="N899" s="27">
        <f t="shared" si="392"/>
        <v>0</v>
      </c>
      <c r="O899" s="27">
        <f t="shared" si="392"/>
        <v>0</v>
      </c>
      <c r="P899" s="27">
        <f t="shared" si="392"/>
        <v>0</v>
      </c>
      <c r="Q899" s="27">
        <f t="shared" si="392"/>
        <v>0</v>
      </c>
      <c r="R899" s="28"/>
      <c r="S899" s="28"/>
      <c r="T899" s="28"/>
      <c r="U899" s="28"/>
      <c r="V899" s="28"/>
      <c r="W899" s="28"/>
      <c r="X899" s="28"/>
      <c r="Y899" s="28"/>
      <c r="Z899" s="28"/>
      <c r="AA899" s="28"/>
      <c r="AB899" s="28"/>
      <c r="AC899" s="28"/>
      <c r="AD899" s="28"/>
      <c r="AE899" s="28"/>
      <c r="AF899" s="28"/>
      <c r="AG899" s="28"/>
      <c r="AH899" s="28"/>
      <c r="AI899" s="28"/>
      <c r="AJ899" s="28"/>
      <c r="AK899" s="28"/>
      <c r="AL899" s="28"/>
      <c r="AM899" s="28"/>
      <c r="AN899" s="28"/>
      <c r="AO899" s="28"/>
      <c r="AP899" s="28"/>
      <c r="AQ899" s="28"/>
      <c r="AR899" s="28"/>
      <c r="AS899" s="28"/>
      <c r="AT899" s="28"/>
      <c r="AU899" s="28"/>
      <c r="AV899" s="28"/>
      <c r="AW899" s="28"/>
      <c r="AX899" s="28"/>
      <c r="AY899" s="28"/>
      <c r="AZ899" s="28"/>
      <c r="BA899" s="28"/>
      <c r="BB899" s="28"/>
      <c r="BC899" s="28"/>
      <c r="BD899" s="28"/>
      <c r="BE899" s="28"/>
      <c r="BF899" s="28"/>
      <c r="BG899" s="28"/>
      <c r="BH899" s="28"/>
      <c r="BI899" s="28"/>
      <c r="BJ899" s="28"/>
      <c r="BK899" s="28"/>
      <c r="BL899" s="28"/>
      <c r="BM899" s="28"/>
      <c r="BN899" s="28"/>
      <c r="BO899" s="28"/>
      <c r="BP899" s="28"/>
      <c r="BQ899" s="28"/>
      <c r="BR899" s="28"/>
      <c r="BS899" s="28"/>
      <c r="BT899" s="28"/>
      <c r="BU899" s="28"/>
      <c r="BV899" s="28"/>
      <c r="BW899" s="28"/>
      <c r="BX899" s="28"/>
      <c r="BY899" s="28"/>
      <c r="BZ899" s="28"/>
      <c r="CA899" s="28"/>
      <c r="CB899" s="28"/>
      <c r="CC899" s="28"/>
      <c r="CD899" s="28"/>
      <c r="CE899" s="28"/>
      <c r="CF899" s="28"/>
      <c r="CG899" s="28"/>
      <c r="CH899" s="28"/>
      <c r="CI899" s="28"/>
      <c r="CJ899" s="28"/>
      <c r="CK899" s="28"/>
      <c r="CL899" s="28"/>
      <c r="CM899" s="28"/>
      <c r="CN899" s="28"/>
      <c r="CO899" s="28"/>
      <c r="CP899" s="28"/>
      <c r="CQ899" s="28"/>
      <c r="CR899" s="28"/>
      <c r="CS899" s="28"/>
      <c r="CT899" s="28"/>
      <c r="CU899" s="28"/>
      <c r="CV899" s="28"/>
      <c r="CW899" s="28"/>
      <c r="CX899" s="28"/>
      <c r="CY899" s="28"/>
      <c r="CZ899" s="28"/>
      <c r="DA899" s="28"/>
      <c r="DB899" s="28"/>
      <c r="DC899" s="28"/>
      <c r="DD899" s="28"/>
      <c r="DE899" s="28"/>
      <c r="DF899" s="28"/>
      <c r="DG899" s="28"/>
      <c r="DH899" s="28"/>
      <c r="DI899" s="28"/>
      <c r="DJ899" s="28"/>
      <c r="DK899" s="28"/>
      <c r="DL899" s="28"/>
      <c r="DM899" s="28"/>
      <c r="DN899" s="28"/>
      <c r="DO899" s="28"/>
      <c r="DP899" s="28"/>
      <c r="DQ899" s="28"/>
      <c r="DR899" s="28"/>
      <c r="DS899" s="28"/>
      <c r="DT899" s="28"/>
      <c r="DU899" s="28"/>
      <c r="DV899" s="28"/>
      <c r="DW899" s="28"/>
      <c r="DX899" s="28"/>
      <c r="DY899" s="28"/>
      <c r="DZ899" s="28"/>
      <c r="EA899" s="28"/>
      <c r="EB899" s="28"/>
      <c r="EC899" s="28"/>
      <c r="ED899" s="28"/>
      <c r="EE899" s="28"/>
      <c r="EF899" s="28"/>
      <c r="EG899" s="28"/>
      <c r="EH899" s="28"/>
      <c r="EI899" s="28"/>
      <c r="EJ899" s="28"/>
      <c r="EK899" s="28"/>
      <c r="EL899" s="28"/>
      <c r="EM899" s="28"/>
      <c r="EN899" s="28"/>
      <c r="EO899" s="28"/>
      <c r="EP899" s="28"/>
      <c r="EQ899" s="28"/>
      <c r="ER899" s="28"/>
      <c r="ES899" s="28"/>
      <c r="ET899" s="28"/>
      <c r="EU899" s="28"/>
      <c r="EV899" s="28"/>
      <c r="EW899" s="28"/>
      <c r="EX899" s="28"/>
      <c r="EY899" s="28"/>
      <c r="EZ899" s="28"/>
      <c r="FA899" s="28"/>
      <c r="FB899" s="28"/>
      <c r="FC899" s="28"/>
      <c r="FD899" s="28"/>
      <c r="FE899" s="28"/>
      <c r="FF899" s="28"/>
      <c r="FG899" s="28"/>
      <c r="FH899" s="28"/>
      <c r="FI899" s="28"/>
      <c r="FJ899" s="28"/>
      <c r="FK899" s="28"/>
      <c r="FL899" s="28"/>
      <c r="FM899" s="28"/>
      <c r="FN899" s="28"/>
      <c r="FO899" s="28"/>
      <c r="FP899" s="28"/>
      <c r="FQ899" s="28"/>
      <c r="FR899" s="28"/>
      <c r="FS899" s="28"/>
      <c r="FT899" s="28"/>
      <c r="FU899" s="28"/>
      <c r="FV899" s="28"/>
      <c r="FW899" s="28"/>
      <c r="FX899" s="28"/>
      <c r="FY899" s="28"/>
      <c r="FZ899" s="28"/>
      <c r="GA899" s="28"/>
      <c r="GB899" s="28"/>
      <c r="GC899" s="28"/>
      <c r="GD899" s="28"/>
      <c r="GE899" s="28"/>
      <c r="GF899" s="28"/>
      <c r="GG899" s="28"/>
      <c r="GH899" s="28"/>
      <c r="GI899" s="28"/>
      <c r="GJ899" s="28"/>
      <c r="GK899" s="28"/>
      <c r="GL899" s="28"/>
      <c r="GM899" s="28"/>
      <c r="GN899" s="28"/>
      <c r="GO899" s="28"/>
      <c r="GP899" s="28"/>
      <c r="GQ899" s="28"/>
      <c r="GR899" s="28"/>
      <c r="GS899" s="28"/>
      <c r="GT899" s="28"/>
      <c r="GU899" s="28"/>
      <c r="GV899" s="28"/>
      <c r="GW899" s="28"/>
      <c r="GX899" s="28"/>
      <c r="GY899" s="28"/>
      <c r="GZ899" s="28"/>
      <c r="HA899" s="28"/>
      <c r="HB899" s="28"/>
      <c r="HC899" s="28"/>
      <c r="HD899" s="28"/>
      <c r="HE899" s="28"/>
      <c r="HF899" s="28"/>
      <c r="HG899" s="28"/>
      <c r="HH899" s="28"/>
      <c r="HI899" s="28"/>
      <c r="HJ899" s="28"/>
      <c r="HK899" s="28"/>
      <c r="HL899" s="28"/>
      <c r="HM899" s="28"/>
      <c r="HN899" s="28"/>
      <c r="HO899" s="28"/>
      <c r="HP899" s="28"/>
      <c r="HQ899" s="28"/>
      <c r="HR899" s="28"/>
      <c r="HS899" s="28"/>
      <c r="HT899" s="28"/>
      <c r="HU899" s="28"/>
      <c r="HV899" s="28"/>
      <c r="HW899" s="28"/>
      <c r="HX899" s="28"/>
      <c r="HY899" s="28"/>
      <c r="HZ899" s="28"/>
      <c r="IA899" s="28"/>
      <c r="IB899" s="28"/>
      <c r="IC899" s="28"/>
      <c r="ID899" s="28"/>
      <c r="IE899" s="28"/>
      <c r="IF899" s="28"/>
      <c r="IG899" s="28"/>
      <c r="IH899" s="28"/>
      <c r="II899" s="28"/>
      <c r="IJ899" s="28"/>
      <c r="IK899" s="28"/>
      <c r="IL899" s="28"/>
      <c r="IM899" s="28"/>
      <c r="IN899" s="28"/>
      <c r="IO899" s="28"/>
      <c r="IP899" s="28"/>
      <c r="IQ899" s="28"/>
      <c r="IR899" s="28"/>
      <c r="IS899" s="28"/>
      <c r="IT899" s="28"/>
      <c r="IU899" s="28"/>
    </row>
    <row r="900" spans="1:255" s="190" customFormat="1">
      <c r="A900" s="21"/>
      <c r="B900" s="22"/>
      <c r="C900" s="22" t="s">
        <v>329</v>
      </c>
      <c r="D900" s="23"/>
      <c r="E900" s="28"/>
      <c r="F900" s="197">
        <v>1</v>
      </c>
      <c r="G900" s="198" t="s">
        <v>286</v>
      </c>
      <c r="H900" s="9"/>
      <c r="I900" s="27"/>
      <c r="J900" s="147"/>
      <c r="K900" s="27">
        <f>+IF($C900=K$1,$F900*$H901,0)</f>
        <v>0</v>
      </c>
      <c r="L900" s="27">
        <f t="shared" ref="L900:Q900" si="393">+IF($C900=L$1,$F900*$H901,0)</f>
        <v>0</v>
      </c>
      <c r="M900" s="27">
        <f t="shared" si="393"/>
        <v>0</v>
      </c>
      <c r="N900" s="27">
        <f t="shared" si="393"/>
        <v>0</v>
      </c>
      <c r="O900" s="27">
        <f t="shared" si="393"/>
        <v>0</v>
      </c>
      <c r="P900" s="27">
        <f t="shared" si="393"/>
        <v>0</v>
      </c>
      <c r="Q900" s="27">
        <f t="shared" si="393"/>
        <v>0</v>
      </c>
      <c r="R900" s="28"/>
      <c r="S900" s="28"/>
      <c r="T900" s="28"/>
      <c r="U900" s="28"/>
      <c r="V900" s="28"/>
      <c r="W900" s="28"/>
      <c r="X900" s="28"/>
      <c r="Y900" s="28"/>
      <c r="Z900" s="28"/>
      <c r="AA900" s="28"/>
      <c r="AB900" s="28"/>
      <c r="AC900" s="28"/>
      <c r="AD900" s="28"/>
      <c r="AE900" s="28"/>
      <c r="AF900" s="28"/>
      <c r="AG900" s="28"/>
      <c r="AH900" s="28"/>
      <c r="AI900" s="28"/>
      <c r="AJ900" s="28"/>
      <c r="AK900" s="28"/>
      <c r="AL900" s="28"/>
      <c r="AM900" s="28"/>
      <c r="AN900" s="28"/>
      <c r="AO900" s="28"/>
      <c r="AP900" s="28"/>
      <c r="AQ900" s="28"/>
      <c r="AR900" s="28"/>
      <c r="AS900" s="28"/>
      <c r="AT900" s="28"/>
      <c r="AU900" s="28"/>
      <c r="AV900" s="28"/>
      <c r="AW900" s="28"/>
      <c r="AX900" s="28"/>
      <c r="AY900" s="28"/>
      <c r="AZ900" s="28"/>
      <c r="BA900" s="28"/>
      <c r="BB900" s="28"/>
      <c r="BC900" s="28"/>
      <c r="BD900" s="28"/>
      <c r="BE900" s="28"/>
      <c r="BF900" s="28"/>
      <c r="BG900" s="28"/>
      <c r="BH900" s="28"/>
      <c r="BI900" s="28"/>
      <c r="BJ900" s="28"/>
      <c r="BK900" s="28"/>
      <c r="BL900" s="28"/>
      <c r="BM900" s="28"/>
      <c r="BN900" s="28"/>
      <c r="BO900" s="28"/>
      <c r="BP900" s="28"/>
      <c r="BQ900" s="28"/>
      <c r="BR900" s="28"/>
      <c r="BS900" s="28"/>
      <c r="BT900" s="28"/>
      <c r="BU900" s="28"/>
      <c r="BV900" s="28"/>
      <c r="BW900" s="28"/>
      <c r="BX900" s="28"/>
      <c r="BY900" s="28"/>
      <c r="BZ900" s="28"/>
      <c r="CA900" s="28"/>
      <c r="CB900" s="28"/>
      <c r="CC900" s="28"/>
      <c r="CD900" s="28"/>
      <c r="CE900" s="28"/>
      <c r="CF900" s="28"/>
      <c r="CG900" s="28"/>
      <c r="CH900" s="28"/>
      <c r="CI900" s="28"/>
      <c r="CJ900" s="28"/>
      <c r="CK900" s="28"/>
      <c r="CL900" s="28"/>
      <c r="CM900" s="28"/>
      <c r="CN900" s="28"/>
      <c r="CO900" s="28"/>
      <c r="CP900" s="28"/>
      <c r="CQ900" s="28"/>
      <c r="CR900" s="28"/>
      <c r="CS900" s="28"/>
      <c r="CT900" s="28"/>
      <c r="CU900" s="28"/>
      <c r="CV900" s="28"/>
      <c r="CW900" s="28"/>
      <c r="CX900" s="28"/>
      <c r="CY900" s="28"/>
      <c r="CZ900" s="28"/>
      <c r="DA900" s="28"/>
      <c r="DB900" s="28"/>
      <c r="DC900" s="28"/>
      <c r="DD900" s="28"/>
      <c r="DE900" s="28"/>
      <c r="DF900" s="28"/>
      <c r="DG900" s="28"/>
      <c r="DH900" s="28"/>
      <c r="DI900" s="28"/>
      <c r="DJ900" s="28"/>
      <c r="DK900" s="28"/>
      <c r="DL900" s="28"/>
      <c r="DM900" s="28"/>
      <c r="DN900" s="28"/>
      <c r="DO900" s="28"/>
      <c r="DP900" s="28"/>
      <c r="DQ900" s="28"/>
      <c r="DR900" s="28"/>
      <c r="DS900" s="28"/>
      <c r="DT900" s="28"/>
      <c r="DU900" s="28"/>
      <c r="DV900" s="28"/>
      <c r="DW900" s="28"/>
      <c r="DX900" s="28"/>
      <c r="DY900" s="28"/>
      <c r="DZ900" s="28"/>
      <c r="EA900" s="28"/>
      <c r="EB900" s="28"/>
      <c r="EC900" s="28"/>
      <c r="ED900" s="28"/>
      <c r="EE900" s="28"/>
      <c r="EF900" s="28"/>
      <c r="EG900" s="28"/>
      <c r="EH900" s="28"/>
      <c r="EI900" s="28"/>
      <c r="EJ900" s="28"/>
      <c r="EK900" s="28"/>
      <c r="EL900" s="28"/>
      <c r="EM900" s="28"/>
      <c r="EN900" s="28"/>
      <c r="EO900" s="28"/>
      <c r="EP900" s="28"/>
      <c r="EQ900" s="28"/>
      <c r="ER900" s="28"/>
      <c r="ES900" s="28"/>
      <c r="ET900" s="28"/>
      <c r="EU900" s="28"/>
      <c r="EV900" s="28"/>
      <c r="EW900" s="28"/>
      <c r="EX900" s="28"/>
      <c r="EY900" s="28"/>
      <c r="EZ900" s="28"/>
      <c r="FA900" s="28"/>
      <c r="FB900" s="28"/>
      <c r="FC900" s="28"/>
      <c r="FD900" s="28"/>
      <c r="FE900" s="28"/>
      <c r="FF900" s="28"/>
      <c r="FG900" s="28"/>
      <c r="FH900" s="28"/>
      <c r="FI900" s="28"/>
      <c r="FJ900" s="28"/>
      <c r="FK900" s="28"/>
      <c r="FL900" s="28"/>
      <c r="FM900" s="28"/>
      <c r="FN900" s="28"/>
      <c r="FO900" s="28"/>
      <c r="FP900" s="28"/>
      <c r="FQ900" s="28"/>
      <c r="FR900" s="28"/>
      <c r="FS900" s="28"/>
      <c r="FT900" s="28"/>
      <c r="FU900" s="28"/>
      <c r="FV900" s="28"/>
      <c r="FW900" s="28"/>
      <c r="FX900" s="28"/>
      <c r="FY900" s="28"/>
      <c r="FZ900" s="28"/>
      <c r="GA900" s="28"/>
      <c r="GB900" s="28"/>
      <c r="GC900" s="28"/>
      <c r="GD900" s="28"/>
      <c r="GE900" s="28"/>
      <c r="GF900" s="28"/>
      <c r="GG900" s="28"/>
      <c r="GH900" s="28"/>
      <c r="GI900" s="28"/>
      <c r="GJ900" s="28"/>
      <c r="GK900" s="28"/>
      <c r="GL900" s="28"/>
      <c r="GM900" s="28"/>
      <c r="GN900" s="28"/>
      <c r="GO900" s="28"/>
      <c r="GP900" s="28"/>
      <c r="GQ900" s="28"/>
      <c r="GR900" s="28"/>
      <c r="GS900" s="28"/>
      <c r="GT900" s="28"/>
      <c r="GU900" s="28"/>
      <c r="GV900" s="28"/>
      <c r="GW900" s="28"/>
      <c r="GX900" s="28"/>
      <c r="GY900" s="28"/>
      <c r="GZ900" s="28"/>
      <c r="HA900" s="28"/>
      <c r="HB900" s="28"/>
      <c r="HC900" s="28"/>
      <c r="HD900" s="28"/>
      <c r="HE900" s="28"/>
      <c r="HF900" s="28"/>
      <c r="HG900" s="28"/>
      <c r="HH900" s="28"/>
      <c r="HI900" s="28"/>
      <c r="HJ900" s="28"/>
      <c r="HK900" s="28"/>
      <c r="HL900" s="28"/>
      <c r="HM900" s="28"/>
      <c r="HN900" s="28"/>
      <c r="HO900" s="28"/>
      <c r="HP900" s="28"/>
      <c r="HQ900" s="28"/>
      <c r="HR900" s="28"/>
      <c r="HS900" s="28"/>
      <c r="HT900" s="28"/>
      <c r="HU900" s="28"/>
      <c r="HV900" s="28"/>
      <c r="HW900" s="28"/>
      <c r="HX900" s="28"/>
      <c r="HY900" s="28"/>
      <c r="HZ900" s="28"/>
      <c r="IA900" s="28"/>
      <c r="IB900" s="28"/>
      <c r="IC900" s="28"/>
      <c r="ID900" s="28"/>
      <c r="IE900" s="28"/>
      <c r="IF900" s="28"/>
      <c r="IG900" s="28"/>
      <c r="IH900" s="28"/>
      <c r="II900" s="28"/>
      <c r="IJ900" s="28"/>
      <c r="IK900" s="28"/>
      <c r="IL900" s="28"/>
      <c r="IM900" s="28"/>
      <c r="IN900" s="28"/>
      <c r="IO900" s="28"/>
      <c r="IP900" s="28"/>
      <c r="IQ900" s="28"/>
      <c r="IR900" s="28"/>
      <c r="IS900" s="28"/>
      <c r="IT900" s="28"/>
      <c r="IU900" s="28"/>
    </row>
    <row r="901" spans="1:255" s="190" customFormat="1">
      <c r="A901" s="21"/>
      <c r="B901" s="22"/>
      <c r="C901" s="28"/>
      <c r="D901" s="23"/>
      <c r="E901" s="28"/>
      <c r="F901" s="24">
        <f>SUM(F895:F900)</f>
        <v>7</v>
      </c>
      <c r="G901" s="25" t="s">
        <v>286</v>
      </c>
      <c r="H901" s="348">
        <v>0</v>
      </c>
      <c r="I901" s="27">
        <f>F901*ROUND(H901,2)</f>
        <v>0</v>
      </c>
      <c r="J901" s="147"/>
      <c r="K901" s="27"/>
      <c r="L901" s="27"/>
      <c r="M901" s="27"/>
      <c r="N901" s="27"/>
      <c r="O901" s="27"/>
      <c r="P901" s="27"/>
      <c r="Q901" s="27"/>
      <c r="R901" s="28"/>
      <c r="S901" s="28"/>
      <c r="T901" s="28"/>
      <c r="U901" s="28"/>
      <c r="V901" s="28"/>
      <c r="W901" s="28"/>
      <c r="X901" s="28"/>
      <c r="Y901" s="28"/>
      <c r="Z901" s="28"/>
      <c r="AA901" s="28"/>
      <c r="AB901" s="28"/>
      <c r="AC901" s="28"/>
      <c r="AD901" s="28"/>
      <c r="AE901" s="28"/>
      <c r="AF901" s="28"/>
      <c r="AG901" s="28"/>
      <c r="AH901" s="28"/>
      <c r="AI901" s="28"/>
      <c r="AJ901" s="28"/>
      <c r="AK901" s="28"/>
      <c r="AL901" s="28"/>
      <c r="AM901" s="28"/>
      <c r="AN901" s="28"/>
      <c r="AO901" s="28"/>
      <c r="AP901" s="28"/>
      <c r="AQ901" s="28"/>
      <c r="AR901" s="28"/>
      <c r="AS901" s="28"/>
      <c r="AT901" s="28"/>
      <c r="AU901" s="28"/>
      <c r="AV901" s="28"/>
      <c r="AW901" s="28"/>
      <c r="AX901" s="28"/>
      <c r="AY901" s="28"/>
      <c r="AZ901" s="28"/>
      <c r="BA901" s="28"/>
      <c r="BB901" s="28"/>
      <c r="BC901" s="28"/>
      <c r="BD901" s="28"/>
      <c r="BE901" s="28"/>
      <c r="BF901" s="28"/>
      <c r="BG901" s="28"/>
      <c r="BH901" s="28"/>
      <c r="BI901" s="28"/>
      <c r="BJ901" s="28"/>
      <c r="BK901" s="28"/>
      <c r="BL901" s="28"/>
      <c r="BM901" s="28"/>
      <c r="BN901" s="28"/>
      <c r="BO901" s="28"/>
      <c r="BP901" s="28"/>
      <c r="BQ901" s="28"/>
      <c r="BR901" s="28"/>
      <c r="BS901" s="28"/>
      <c r="BT901" s="28"/>
      <c r="BU901" s="28"/>
      <c r="BV901" s="28"/>
      <c r="BW901" s="28"/>
      <c r="BX901" s="28"/>
      <c r="BY901" s="28"/>
      <c r="BZ901" s="28"/>
      <c r="CA901" s="28"/>
      <c r="CB901" s="28"/>
      <c r="CC901" s="28"/>
      <c r="CD901" s="28"/>
      <c r="CE901" s="28"/>
      <c r="CF901" s="28"/>
      <c r="CG901" s="28"/>
      <c r="CH901" s="28"/>
      <c r="CI901" s="28"/>
      <c r="CJ901" s="28"/>
      <c r="CK901" s="28"/>
      <c r="CL901" s="28"/>
      <c r="CM901" s="28"/>
      <c r="CN901" s="28"/>
      <c r="CO901" s="28"/>
      <c r="CP901" s="28"/>
      <c r="CQ901" s="28"/>
      <c r="CR901" s="28"/>
      <c r="CS901" s="28"/>
      <c r="CT901" s="28"/>
      <c r="CU901" s="28"/>
      <c r="CV901" s="28"/>
      <c r="CW901" s="28"/>
      <c r="CX901" s="28"/>
      <c r="CY901" s="28"/>
      <c r="CZ901" s="28"/>
      <c r="DA901" s="28"/>
      <c r="DB901" s="28"/>
      <c r="DC901" s="28"/>
      <c r="DD901" s="28"/>
      <c r="DE901" s="28"/>
      <c r="DF901" s="28"/>
      <c r="DG901" s="28"/>
      <c r="DH901" s="28"/>
      <c r="DI901" s="28"/>
      <c r="DJ901" s="28"/>
      <c r="DK901" s="28"/>
      <c r="DL901" s="28"/>
      <c r="DM901" s="28"/>
      <c r="DN901" s="28"/>
      <c r="DO901" s="28"/>
      <c r="DP901" s="28"/>
      <c r="DQ901" s="28"/>
      <c r="DR901" s="28"/>
      <c r="DS901" s="28"/>
      <c r="DT901" s="28"/>
      <c r="DU901" s="28"/>
      <c r="DV901" s="28"/>
      <c r="DW901" s="28"/>
      <c r="DX901" s="28"/>
      <c r="DY901" s="28"/>
      <c r="DZ901" s="28"/>
      <c r="EA901" s="28"/>
      <c r="EB901" s="28"/>
      <c r="EC901" s="28"/>
      <c r="ED901" s="28"/>
      <c r="EE901" s="28"/>
      <c r="EF901" s="28"/>
      <c r="EG901" s="28"/>
      <c r="EH901" s="28"/>
      <c r="EI901" s="28"/>
      <c r="EJ901" s="28"/>
      <c r="EK901" s="28"/>
      <c r="EL901" s="28"/>
      <c r="EM901" s="28"/>
      <c r="EN901" s="28"/>
      <c r="EO901" s="28"/>
      <c r="EP901" s="28"/>
      <c r="EQ901" s="28"/>
      <c r="ER901" s="28"/>
      <c r="ES901" s="28"/>
      <c r="ET901" s="28"/>
      <c r="EU901" s="28"/>
      <c r="EV901" s="28"/>
      <c r="EW901" s="28"/>
      <c r="EX901" s="28"/>
      <c r="EY901" s="28"/>
      <c r="EZ901" s="28"/>
      <c r="FA901" s="28"/>
      <c r="FB901" s="28"/>
      <c r="FC901" s="28"/>
      <c r="FD901" s="28"/>
      <c r="FE901" s="28"/>
      <c r="FF901" s="28"/>
      <c r="FG901" s="28"/>
      <c r="FH901" s="28"/>
      <c r="FI901" s="28"/>
      <c r="FJ901" s="28"/>
      <c r="FK901" s="28"/>
      <c r="FL901" s="28"/>
      <c r="FM901" s="28"/>
      <c r="FN901" s="28"/>
      <c r="FO901" s="28"/>
      <c r="FP901" s="28"/>
      <c r="FQ901" s="28"/>
      <c r="FR901" s="28"/>
      <c r="FS901" s="28"/>
      <c r="FT901" s="28"/>
      <c r="FU901" s="28"/>
      <c r="FV901" s="28"/>
      <c r="FW901" s="28"/>
      <c r="FX901" s="28"/>
      <c r="FY901" s="28"/>
      <c r="FZ901" s="28"/>
      <c r="GA901" s="28"/>
      <c r="GB901" s="28"/>
      <c r="GC901" s="28"/>
      <c r="GD901" s="28"/>
      <c r="GE901" s="28"/>
      <c r="GF901" s="28"/>
      <c r="GG901" s="28"/>
      <c r="GH901" s="28"/>
      <c r="GI901" s="28"/>
      <c r="GJ901" s="28"/>
      <c r="GK901" s="28"/>
      <c r="GL901" s="28"/>
      <c r="GM901" s="28"/>
      <c r="GN901" s="28"/>
      <c r="GO901" s="28"/>
      <c r="GP901" s="28"/>
      <c r="GQ901" s="28"/>
      <c r="GR901" s="28"/>
      <c r="GS901" s="28"/>
      <c r="GT901" s="28"/>
      <c r="GU901" s="28"/>
      <c r="GV901" s="28"/>
      <c r="GW901" s="28"/>
      <c r="GX901" s="28"/>
      <c r="GY901" s="28"/>
      <c r="GZ901" s="28"/>
      <c r="HA901" s="28"/>
      <c r="HB901" s="28"/>
      <c r="HC901" s="28"/>
      <c r="HD901" s="28"/>
      <c r="HE901" s="28"/>
      <c r="HF901" s="28"/>
      <c r="HG901" s="28"/>
      <c r="HH901" s="28"/>
      <c r="HI901" s="28"/>
      <c r="HJ901" s="28"/>
      <c r="HK901" s="28"/>
      <c r="HL901" s="28"/>
      <c r="HM901" s="28"/>
      <c r="HN901" s="28"/>
      <c r="HO901" s="28"/>
      <c r="HP901" s="28"/>
      <c r="HQ901" s="28"/>
      <c r="HR901" s="28"/>
      <c r="HS901" s="28"/>
      <c r="HT901" s="28"/>
      <c r="HU901" s="28"/>
      <c r="HV901" s="28"/>
      <c r="HW901" s="28"/>
      <c r="HX901" s="28"/>
      <c r="HY901" s="28"/>
      <c r="HZ901" s="28"/>
      <c r="IA901" s="28"/>
      <c r="IB901" s="28"/>
      <c r="IC901" s="28"/>
      <c r="ID901" s="28"/>
      <c r="IE901" s="28"/>
      <c r="IF901" s="28"/>
      <c r="IG901" s="28"/>
      <c r="IH901" s="28"/>
      <c r="II901" s="28"/>
      <c r="IJ901" s="28"/>
      <c r="IK901" s="28"/>
      <c r="IL901" s="28"/>
      <c r="IM901" s="28"/>
      <c r="IN901" s="28"/>
      <c r="IO901" s="28"/>
      <c r="IP901" s="28"/>
      <c r="IQ901" s="28"/>
      <c r="IR901" s="28"/>
      <c r="IS901" s="28"/>
      <c r="IT901" s="28"/>
      <c r="IU901" s="28"/>
    </row>
    <row r="902" spans="1:255" s="190" customFormat="1">
      <c r="A902" s="21"/>
      <c r="B902" s="22"/>
      <c r="C902" s="23"/>
      <c r="D902" s="23"/>
      <c r="E902" s="24"/>
      <c r="F902" s="25"/>
      <c r="G902" s="173"/>
      <c r="H902" s="332"/>
      <c r="I902" s="28"/>
      <c r="J902" s="147"/>
      <c r="K902" s="27"/>
      <c r="L902" s="27"/>
      <c r="M902" s="27"/>
      <c r="N902" s="27"/>
      <c r="O902" s="27"/>
      <c r="P902" s="27"/>
      <c r="Q902" s="27"/>
      <c r="R902" s="28"/>
      <c r="S902" s="28"/>
      <c r="T902" s="28"/>
      <c r="U902" s="28"/>
      <c r="V902" s="28"/>
      <c r="W902" s="28"/>
      <c r="X902" s="28"/>
      <c r="Y902" s="28"/>
      <c r="Z902" s="28"/>
      <c r="AA902" s="28"/>
      <c r="AB902" s="28"/>
      <c r="AC902" s="28"/>
      <c r="AD902" s="28"/>
      <c r="AE902" s="28"/>
      <c r="AF902" s="28"/>
      <c r="AG902" s="28"/>
      <c r="AH902" s="28"/>
      <c r="AI902" s="28"/>
      <c r="AJ902" s="28"/>
      <c r="AK902" s="28"/>
      <c r="AL902" s="28"/>
      <c r="AM902" s="28"/>
      <c r="AN902" s="28"/>
      <c r="AO902" s="28"/>
      <c r="AP902" s="28"/>
      <c r="AQ902" s="28"/>
      <c r="AR902" s="28"/>
      <c r="AS902" s="28"/>
      <c r="AT902" s="28"/>
      <c r="AU902" s="28"/>
      <c r="AV902" s="28"/>
      <c r="AW902" s="28"/>
      <c r="AX902" s="28"/>
      <c r="AY902" s="28"/>
      <c r="AZ902" s="28"/>
      <c r="BA902" s="28"/>
      <c r="BB902" s="28"/>
      <c r="BC902" s="28"/>
      <c r="BD902" s="28"/>
      <c r="BE902" s="28"/>
      <c r="BF902" s="28"/>
      <c r="BG902" s="28"/>
      <c r="BH902" s="28"/>
      <c r="BI902" s="28"/>
      <c r="BJ902" s="28"/>
      <c r="BK902" s="28"/>
      <c r="BL902" s="28"/>
      <c r="BM902" s="28"/>
      <c r="BN902" s="28"/>
      <c r="BO902" s="28"/>
      <c r="BP902" s="28"/>
      <c r="BQ902" s="28"/>
      <c r="BR902" s="28"/>
      <c r="BS902" s="28"/>
      <c r="BT902" s="28"/>
      <c r="BU902" s="28"/>
      <c r="BV902" s="28"/>
      <c r="BW902" s="28"/>
      <c r="BX902" s="28"/>
      <c r="BY902" s="28"/>
      <c r="BZ902" s="28"/>
      <c r="CA902" s="28"/>
      <c r="CB902" s="28"/>
      <c r="CC902" s="28"/>
      <c r="CD902" s="28"/>
      <c r="CE902" s="28"/>
      <c r="CF902" s="28"/>
      <c r="CG902" s="28"/>
      <c r="CH902" s="28"/>
      <c r="CI902" s="28"/>
      <c r="CJ902" s="28"/>
      <c r="CK902" s="28"/>
      <c r="CL902" s="28"/>
      <c r="CM902" s="28"/>
      <c r="CN902" s="28"/>
      <c r="CO902" s="28"/>
      <c r="CP902" s="28"/>
      <c r="CQ902" s="28"/>
      <c r="CR902" s="28"/>
      <c r="CS902" s="28"/>
      <c r="CT902" s="28"/>
      <c r="CU902" s="28"/>
      <c r="CV902" s="28"/>
      <c r="CW902" s="28"/>
      <c r="CX902" s="28"/>
      <c r="CY902" s="28"/>
      <c r="CZ902" s="28"/>
      <c r="DA902" s="28"/>
      <c r="DB902" s="28"/>
      <c r="DC902" s="28"/>
      <c r="DD902" s="28"/>
      <c r="DE902" s="28"/>
      <c r="DF902" s="28"/>
      <c r="DG902" s="28"/>
      <c r="DH902" s="28"/>
      <c r="DI902" s="28"/>
      <c r="DJ902" s="28"/>
      <c r="DK902" s="28"/>
      <c r="DL902" s="28"/>
      <c r="DM902" s="28"/>
      <c r="DN902" s="28"/>
      <c r="DO902" s="28"/>
      <c r="DP902" s="28"/>
      <c r="DQ902" s="28"/>
      <c r="DR902" s="28"/>
      <c r="DS902" s="28"/>
      <c r="DT902" s="28"/>
      <c r="DU902" s="28"/>
      <c r="DV902" s="28"/>
      <c r="DW902" s="28"/>
      <c r="DX902" s="28"/>
      <c r="DY902" s="28"/>
      <c r="DZ902" s="28"/>
      <c r="EA902" s="28"/>
      <c r="EB902" s="28"/>
      <c r="EC902" s="28"/>
      <c r="ED902" s="28"/>
      <c r="EE902" s="28"/>
      <c r="EF902" s="28"/>
      <c r="EG902" s="28"/>
      <c r="EH902" s="28"/>
      <c r="EI902" s="28"/>
      <c r="EJ902" s="28"/>
      <c r="EK902" s="28"/>
      <c r="EL902" s="28"/>
      <c r="EM902" s="28"/>
      <c r="EN902" s="28"/>
      <c r="EO902" s="28"/>
      <c r="EP902" s="28"/>
      <c r="EQ902" s="28"/>
      <c r="ER902" s="28"/>
      <c r="ES902" s="28"/>
      <c r="ET902" s="28"/>
      <c r="EU902" s="28"/>
      <c r="EV902" s="28"/>
      <c r="EW902" s="28"/>
      <c r="EX902" s="28"/>
      <c r="EY902" s="28"/>
      <c r="EZ902" s="28"/>
      <c r="FA902" s="28"/>
      <c r="FB902" s="28"/>
      <c r="FC902" s="28"/>
      <c r="FD902" s="28"/>
      <c r="FE902" s="28"/>
      <c r="FF902" s="28"/>
      <c r="FG902" s="28"/>
      <c r="FH902" s="28"/>
      <c r="FI902" s="28"/>
      <c r="FJ902" s="28"/>
      <c r="FK902" s="28"/>
      <c r="FL902" s="28"/>
      <c r="FM902" s="28"/>
      <c r="FN902" s="28"/>
      <c r="FO902" s="28"/>
      <c r="FP902" s="28"/>
      <c r="FQ902" s="28"/>
      <c r="FR902" s="28"/>
      <c r="FS902" s="28"/>
      <c r="FT902" s="28"/>
      <c r="FU902" s="28"/>
      <c r="FV902" s="28"/>
      <c r="FW902" s="28"/>
      <c r="FX902" s="28"/>
      <c r="FY902" s="28"/>
      <c r="FZ902" s="28"/>
      <c r="GA902" s="28"/>
      <c r="GB902" s="28"/>
      <c r="GC902" s="28"/>
      <c r="GD902" s="28"/>
      <c r="GE902" s="28"/>
      <c r="GF902" s="28"/>
      <c r="GG902" s="28"/>
      <c r="GH902" s="28"/>
      <c r="GI902" s="28"/>
      <c r="GJ902" s="28"/>
      <c r="GK902" s="28"/>
      <c r="GL902" s="28"/>
      <c r="GM902" s="28"/>
      <c r="GN902" s="28"/>
      <c r="GO902" s="28"/>
      <c r="GP902" s="28"/>
      <c r="GQ902" s="28"/>
      <c r="GR902" s="28"/>
      <c r="GS902" s="28"/>
      <c r="GT902" s="28"/>
      <c r="GU902" s="28"/>
      <c r="GV902" s="28"/>
      <c r="GW902" s="28"/>
      <c r="GX902" s="28"/>
      <c r="GY902" s="28"/>
      <c r="GZ902" s="28"/>
      <c r="HA902" s="28"/>
      <c r="HB902" s="28"/>
      <c r="HC902" s="28"/>
      <c r="HD902" s="28"/>
      <c r="HE902" s="28"/>
      <c r="HF902" s="28"/>
      <c r="HG902" s="28"/>
      <c r="HH902" s="28"/>
      <c r="HI902" s="28"/>
      <c r="HJ902" s="28"/>
      <c r="HK902" s="28"/>
      <c r="HL902" s="28"/>
      <c r="HM902" s="28"/>
      <c r="HN902" s="28"/>
      <c r="HO902" s="28"/>
      <c r="HP902" s="28"/>
      <c r="HQ902" s="28"/>
      <c r="HR902" s="28"/>
      <c r="HS902" s="28"/>
      <c r="HT902" s="28"/>
      <c r="HU902" s="28"/>
      <c r="HV902" s="28"/>
      <c r="HW902" s="28"/>
      <c r="HX902" s="28"/>
      <c r="HY902" s="28"/>
      <c r="HZ902" s="28"/>
      <c r="IA902" s="28"/>
      <c r="IB902" s="28"/>
      <c r="IC902" s="28"/>
      <c r="ID902" s="28"/>
      <c r="IE902" s="28"/>
      <c r="IF902" s="28"/>
      <c r="IG902" s="28"/>
      <c r="IH902" s="28"/>
      <c r="II902" s="28"/>
      <c r="IJ902" s="28"/>
      <c r="IK902" s="28"/>
      <c r="IL902" s="28"/>
      <c r="IM902" s="28"/>
      <c r="IN902" s="28"/>
      <c r="IO902" s="28"/>
      <c r="IP902" s="28"/>
      <c r="IQ902" s="28"/>
      <c r="IR902" s="28"/>
      <c r="IS902" s="28"/>
      <c r="IT902" s="28"/>
      <c r="IU902" s="28"/>
    </row>
    <row r="903" spans="1:255" s="28" customFormat="1" ht="42.75">
      <c r="A903" s="21" t="s">
        <v>18</v>
      </c>
      <c r="B903" s="191">
        <v>2</v>
      </c>
      <c r="C903" s="22" t="s">
        <v>334</v>
      </c>
      <c r="D903" s="182" t="s">
        <v>320</v>
      </c>
      <c r="E903" s="190"/>
      <c r="F903" s="190"/>
      <c r="G903" s="190"/>
      <c r="H903" s="333"/>
      <c r="I903" s="190"/>
      <c r="J903" s="236"/>
      <c r="K903" s="189"/>
      <c r="L903" s="189"/>
      <c r="M903" s="189"/>
      <c r="N903" s="189"/>
      <c r="O903" s="189"/>
      <c r="P903" s="189"/>
      <c r="Q903" s="189"/>
      <c r="R903" s="190"/>
      <c r="S903" s="190"/>
      <c r="T903" s="190"/>
      <c r="U903" s="190"/>
      <c r="V903" s="190"/>
      <c r="W903" s="190"/>
      <c r="X903" s="190"/>
      <c r="Y903" s="190"/>
      <c r="Z903" s="190"/>
      <c r="AA903" s="190"/>
      <c r="AB903" s="190"/>
      <c r="AC903" s="190"/>
      <c r="AD903" s="190"/>
      <c r="AE903" s="190"/>
      <c r="AF903" s="190"/>
      <c r="AG903" s="190"/>
      <c r="AH903" s="190"/>
      <c r="AI903" s="190"/>
      <c r="AJ903" s="190"/>
      <c r="AK903" s="190"/>
      <c r="AL903" s="190"/>
      <c r="AM903" s="190"/>
      <c r="AN903" s="190"/>
      <c r="AO903" s="190"/>
      <c r="AP903" s="190"/>
      <c r="AQ903" s="190"/>
      <c r="AR903" s="190"/>
      <c r="AS903" s="190"/>
      <c r="AT903" s="190"/>
      <c r="AU903" s="190"/>
      <c r="AV903" s="190"/>
      <c r="AW903" s="190"/>
      <c r="AX903" s="190"/>
      <c r="AY903" s="190"/>
      <c r="AZ903" s="190"/>
      <c r="BA903" s="190"/>
      <c r="BB903" s="190"/>
      <c r="BC903" s="190"/>
      <c r="BD903" s="190"/>
      <c r="BE903" s="190"/>
      <c r="BF903" s="190"/>
      <c r="BG903" s="190"/>
      <c r="BH903" s="190"/>
      <c r="BI903" s="190"/>
      <c r="BJ903" s="190"/>
      <c r="BK903" s="190"/>
      <c r="BL903" s="190"/>
      <c r="BM903" s="190"/>
      <c r="BN903" s="190"/>
      <c r="BO903" s="190"/>
      <c r="BP903" s="190"/>
      <c r="BQ903" s="190"/>
      <c r="BR903" s="190"/>
      <c r="BS903" s="190"/>
      <c r="BT903" s="190"/>
      <c r="BU903" s="190"/>
      <c r="BV903" s="190"/>
      <c r="BW903" s="190"/>
      <c r="BX903" s="190"/>
      <c r="BY903" s="190"/>
      <c r="BZ903" s="190"/>
      <c r="CA903" s="190"/>
      <c r="CB903" s="190"/>
      <c r="CC903" s="190"/>
      <c r="CD903" s="190"/>
      <c r="CE903" s="190"/>
      <c r="CF903" s="190"/>
      <c r="CG903" s="190"/>
      <c r="CH903" s="190"/>
      <c r="CI903" s="190"/>
      <c r="CJ903" s="190"/>
      <c r="CK903" s="190"/>
      <c r="CL903" s="190"/>
      <c r="CM903" s="190"/>
      <c r="CN903" s="190"/>
      <c r="CO903" s="190"/>
      <c r="CP903" s="190"/>
      <c r="CQ903" s="190"/>
      <c r="CR903" s="190"/>
      <c r="CS903" s="190"/>
      <c r="CT903" s="190"/>
      <c r="CU903" s="190"/>
      <c r="CV903" s="190"/>
      <c r="CW903" s="190"/>
      <c r="CX903" s="190"/>
      <c r="CY903" s="190"/>
      <c r="CZ903" s="190"/>
      <c r="DA903" s="190"/>
      <c r="DB903" s="190"/>
      <c r="DC903" s="190"/>
      <c r="DD903" s="190"/>
      <c r="DE903" s="190"/>
      <c r="DF903" s="190"/>
      <c r="DG903" s="190"/>
      <c r="DH903" s="190"/>
      <c r="DI903" s="190"/>
      <c r="DJ903" s="190"/>
      <c r="DK903" s="190"/>
      <c r="DL903" s="190"/>
      <c r="DM903" s="190"/>
      <c r="DN903" s="190"/>
      <c r="DO903" s="190"/>
      <c r="DP903" s="190"/>
      <c r="DQ903" s="190"/>
      <c r="DR903" s="190"/>
      <c r="DS903" s="190"/>
      <c r="DT903" s="190"/>
      <c r="DU903" s="190"/>
      <c r="DV903" s="190"/>
      <c r="DW903" s="190"/>
      <c r="DX903" s="190"/>
      <c r="DY903" s="190"/>
      <c r="DZ903" s="190"/>
      <c r="EA903" s="190"/>
      <c r="EB903" s="190"/>
      <c r="EC903" s="190"/>
      <c r="ED903" s="190"/>
      <c r="EE903" s="190"/>
      <c r="EF903" s="190"/>
      <c r="EG903" s="190"/>
      <c r="EH903" s="190"/>
      <c r="EI903" s="190"/>
      <c r="EJ903" s="190"/>
      <c r="EK903" s="190"/>
      <c r="EL903" s="190"/>
      <c r="EM903" s="190"/>
      <c r="EN903" s="190"/>
      <c r="EO903" s="190"/>
      <c r="EP903" s="190"/>
      <c r="EQ903" s="190"/>
      <c r="ER903" s="190"/>
      <c r="ES903" s="190"/>
      <c r="ET903" s="190"/>
      <c r="EU903" s="190"/>
      <c r="EV903" s="190"/>
      <c r="EW903" s="190"/>
      <c r="EX903" s="190"/>
      <c r="EY903" s="190"/>
      <c r="EZ903" s="190"/>
      <c r="FA903" s="190"/>
      <c r="FB903" s="190"/>
      <c r="FC903" s="190"/>
      <c r="FD903" s="190"/>
      <c r="FE903" s="190"/>
      <c r="FF903" s="190"/>
      <c r="FG903" s="190"/>
      <c r="FH903" s="190"/>
      <c r="FI903" s="190"/>
      <c r="FJ903" s="190"/>
      <c r="FK903" s="190"/>
      <c r="FL903" s="190"/>
      <c r="FM903" s="190"/>
      <c r="FN903" s="190"/>
      <c r="FO903" s="190"/>
      <c r="FP903" s="190"/>
      <c r="FQ903" s="190"/>
      <c r="FR903" s="190"/>
      <c r="FS903" s="190"/>
      <c r="FT903" s="190"/>
      <c r="FU903" s="190"/>
      <c r="FV903" s="190"/>
      <c r="FW903" s="190"/>
      <c r="FX903" s="190"/>
      <c r="FY903" s="190"/>
      <c r="FZ903" s="190"/>
      <c r="GA903" s="190"/>
      <c r="GB903" s="190"/>
      <c r="GC903" s="190"/>
      <c r="GD903" s="190"/>
      <c r="GE903" s="190"/>
      <c r="GF903" s="190"/>
      <c r="GG903" s="190"/>
      <c r="GH903" s="190"/>
      <c r="GI903" s="190"/>
      <c r="GJ903" s="190"/>
      <c r="GK903" s="190"/>
      <c r="GL903" s="190"/>
      <c r="GM903" s="190"/>
      <c r="GN903" s="190"/>
      <c r="GO903" s="190"/>
      <c r="GP903" s="190"/>
      <c r="GQ903" s="190"/>
      <c r="GR903" s="190"/>
      <c r="GS903" s="190"/>
      <c r="GT903" s="190"/>
      <c r="GU903" s="190"/>
      <c r="GV903" s="190"/>
      <c r="GW903" s="190"/>
      <c r="GX903" s="190"/>
      <c r="GY903" s="190"/>
      <c r="GZ903" s="190"/>
      <c r="HA903" s="190"/>
      <c r="HB903" s="190"/>
      <c r="HC903" s="190"/>
      <c r="HD903" s="190"/>
      <c r="HE903" s="190"/>
      <c r="HF903" s="190"/>
      <c r="HG903" s="190"/>
      <c r="HH903" s="190"/>
      <c r="HI903" s="190"/>
      <c r="HJ903" s="190"/>
      <c r="HK903" s="190"/>
      <c r="HL903" s="190"/>
      <c r="HM903" s="190"/>
      <c r="HN903" s="190"/>
      <c r="HO903" s="190"/>
      <c r="HP903" s="190"/>
      <c r="HQ903" s="190"/>
      <c r="HR903" s="190"/>
      <c r="HS903" s="190"/>
      <c r="HT903" s="190"/>
      <c r="HU903" s="190"/>
      <c r="HV903" s="190"/>
      <c r="HW903" s="190"/>
      <c r="HX903" s="190"/>
      <c r="HY903" s="190"/>
      <c r="HZ903" s="190"/>
      <c r="IA903" s="190"/>
      <c r="IB903" s="190"/>
      <c r="IC903" s="190"/>
      <c r="ID903" s="190"/>
      <c r="IE903" s="190"/>
      <c r="IF903" s="190"/>
      <c r="IG903" s="190"/>
      <c r="IH903" s="190"/>
      <c r="II903" s="190"/>
      <c r="IJ903" s="190"/>
      <c r="IK903" s="190"/>
      <c r="IL903" s="190"/>
      <c r="IM903" s="190"/>
      <c r="IN903" s="190"/>
      <c r="IO903" s="190"/>
      <c r="IP903" s="190"/>
      <c r="IQ903" s="190"/>
      <c r="IR903" s="190"/>
      <c r="IS903" s="190"/>
      <c r="IT903" s="190"/>
      <c r="IU903" s="190"/>
    </row>
    <row r="904" spans="1:255" s="28" customFormat="1">
      <c r="A904" s="21"/>
      <c r="B904" s="191"/>
      <c r="C904" s="182" t="s">
        <v>326</v>
      </c>
      <c r="D904" s="190"/>
      <c r="E904" s="190"/>
      <c r="F904" s="186">
        <v>3</v>
      </c>
      <c r="G904" s="187" t="s">
        <v>286</v>
      </c>
      <c r="H904" s="348">
        <v>0</v>
      </c>
      <c r="I904" s="27">
        <f>F904*ROUND(H904,2)</f>
        <v>0</v>
      </c>
      <c r="J904" s="236"/>
      <c r="K904" s="27">
        <f>+IF($C904=K$1,$F904*$H904,0)</f>
        <v>0</v>
      </c>
      <c r="L904" s="27">
        <f t="shared" ref="L904:Q904" si="394">+IF($C904=L$1,$F904*$H904,0)</f>
        <v>0</v>
      </c>
      <c r="M904" s="27">
        <f t="shared" si="394"/>
        <v>0</v>
      </c>
      <c r="N904" s="27">
        <f t="shared" si="394"/>
        <v>0</v>
      </c>
      <c r="O904" s="27">
        <f t="shared" si="394"/>
        <v>0</v>
      </c>
      <c r="P904" s="27">
        <f t="shared" si="394"/>
        <v>0</v>
      </c>
      <c r="Q904" s="27">
        <f t="shared" si="394"/>
        <v>0</v>
      </c>
      <c r="R904" s="190"/>
      <c r="S904" s="190"/>
      <c r="T904" s="190"/>
      <c r="U904" s="190"/>
      <c r="V904" s="190"/>
      <c r="W904" s="190"/>
      <c r="X904" s="190"/>
      <c r="Y904" s="190"/>
      <c r="Z904" s="190"/>
      <c r="AA904" s="190"/>
      <c r="AB904" s="190"/>
      <c r="AC904" s="190"/>
      <c r="AD904" s="190"/>
      <c r="AE904" s="190"/>
      <c r="AF904" s="190"/>
      <c r="AG904" s="190"/>
      <c r="AH904" s="190"/>
      <c r="AI904" s="190"/>
      <c r="AJ904" s="190"/>
      <c r="AK904" s="190"/>
      <c r="AL904" s="190"/>
      <c r="AM904" s="190"/>
      <c r="AN904" s="190"/>
      <c r="AO904" s="190"/>
      <c r="AP904" s="190"/>
      <c r="AQ904" s="190"/>
      <c r="AR904" s="190"/>
      <c r="AS904" s="190"/>
      <c r="AT904" s="190"/>
      <c r="AU904" s="190"/>
      <c r="AV904" s="190"/>
      <c r="AW904" s="190"/>
      <c r="AX904" s="190"/>
      <c r="AY904" s="190"/>
      <c r="AZ904" s="190"/>
      <c r="BA904" s="190"/>
      <c r="BB904" s="190"/>
      <c r="BC904" s="190"/>
      <c r="BD904" s="190"/>
      <c r="BE904" s="190"/>
      <c r="BF904" s="190"/>
      <c r="BG904" s="190"/>
      <c r="BH904" s="190"/>
      <c r="BI904" s="190"/>
      <c r="BJ904" s="190"/>
      <c r="BK904" s="190"/>
      <c r="BL904" s="190"/>
      <c r="BM904" s="190"/>
      <c r="BN904" s="190"/>
      <c r="BO904" s="190"/>
      <c r="BP904" s="190"/>
      <c r="BQ904" s="190"/>
      <c r="BR904" s="190"/>
      <c r="BS904" s="190"/>
      <c r="BT904" s="190"/>
      <c r="BU904" s="190"/>
      <c r="BV904" s="190"/>
      <c r="BW904" s="190"/>
      <c r="BX904" s="190"/>
      <c r="BY904" s="190"/>
      <c r="BZ904" s="190"/>
      <c r="CA904" s="190"/>
      <c r="CB904" s="190"/>
      <c r="CC904" s="190"/>
      <c r="CD904" s="190"/>
      <c r="CE904" s="190"/>
      <c r="CF904" s="190"/>
      <c r="CG904" s="190"/>
      <c r="CH904" s="190"/>
      <c r="CI904" s="190"/>
      <c r="CJ904" s="190"/>
      <c r="CK904" s="190"/>
      <c r="CL904" s="190"/>
      <c r="CM904" s="190"/>
      <c r="CN904" s="190"/>
      <c r="CO904" s="190"/>
      <c r="CP904" s="190"/>
      <c r="CQ904" s="190"/>
      <c r="CR904" s="190"/>
      <c r="CS904" s="190"/>
      <c r="CT904" s="190"/>
      <c r="CU904" s="190"/>
      <c r="CV904" s="190"/>
      <c r="CW904" s="190"/>
      <c r="CX904" s="190"/>
      <c r="CY904" s="190"/>
      <c r="CZ904" s="190"/>
      <c r="DA904" s="190"/>
      <c r="DB904" s="190"/>
      <c r="DC904" s="190"/>
      <c r="DD904" s="190"/>
      <c r="DE904" s="190"/>
      <c r="DF904" s="190"/>
      <c r="DG904" s="190"/>
      <c r="DH904" s="190"/>
      <c r="DI904" s="190"/>
      <c r="DJ904" s="190"/>
      <c r="DK904" s="190"/>
      <c r="DL904" s="190"/>
      <c r="DM904" s="190"/>
      <c r="DN904" s="190"/>
      <c r="DO904" s="190"/>
      <c r="DP904" s="190"/>
      <c r="DQ904" s="190"/>
      <c r="DR904" s="190"/>
      <c r="DS904" s="190"/>
      <c r="DT904" s="190"/>
      <c r="DU904" s="190"/>
      <c r="DV904" s="190"/>
      <c r="DW904" s="190"/>
      <c r="DX904" s="190"/>
      <c r="DY904" s="190"/>
      <c r="DZ904" s="190"/>
      <c r="EA904" s="190"/>
      <c r="EB904" s="190"/>
      <c r="EC904" s="190"/>
      <c r="ED904" s="190"/>
      <c r="EE904" s="190"/>
      <c r="EF904" s="190"/>
      <c r="EG904" s="190"/>
      <c r="EH904" s="190"/>
      <c r="EI904" s="190"/>
      <c r="EJ904" s="190"/>
      <c r="EK904" s="190"/>
      <c r="EL904" s="190"/>
      <c r="EM904" s="190"/>
      <c r="EN904" s="190"/>
      <c r="EO904" s="190"/>
      <c r="EP904" s="190"/>
      <c r="EQ904" s="190"/>
      <c r="ER904" s="190"/>
      <c r="ES904" s="190"/>
      <c r="ET904" s="190"/>
      <c r="EU904" s="190"/>
      <c r="EV904" s="190"/>
      <c r="EW904" s="190"/>
      <c r="EX904" s="190"/>
      <c r="EY904" s="190"/>
      <c r="EZ904" s="190"/>
      <c r="FA904" s="190"/>
      <c r="FB904" s="190"/>
      <c r="FC904" s="190"/>
      <c r="FD904" s="190"/>
      <c r="FE904" s="190"/>
      <c r="FF904" s="190"/>
      <c r="FG904" s="190"/>
      <c r="FH904" s="190"/>
      <c r="FI904" s="190"/>
      <c r="FJ904" s="190"/>
      <c r="FK904" s="190"/>
      <c r="FL904" s="190"/>
      <c r="FM904" s="190"/>
      <c r="FN904" s="190"/>
      <c r="FO904" s="190"/>
      <c r="FP904" s="190"/>
      <c r="FQ904" s="190"/>
      <c r="FR904" s="190"/>
      <c r="FS904" s="190"/>
      <c r="FT904" s="190"/>
      <c r="FU904" s="190"/>
      <c r="FV904" s="190"/>
      <c r="FW904" s="190"/>
      <c r="FX904" s="190"/>
      <c r="FY904" s="190"/>
      <c r="FZ904" s="190"/>
      <c r="GA904" s="190"/>
      <c r="GB904" s="190"/>
      <c r="GC904" s="190"/>
      <c r="GD904" s="190"/>
      <c r="GE904" s="190"/>
      <c r="GF904" s="190"/>
      <c r="GG904" s="190"/>
      <c r="GH904" s="190"/>
      <c r="GI904" s="190"/>
      <c r="GJ904" s="190"/>
      <c r="GK904" s="190"/>
      <c r="GL904" s="190"/>
      <c r="GM904" s="190"/>
      <c r="GN904" s="190"/>
      <c r="GO904" s="190"/>
      <c r="GP904" s="190"/>
      <c r="GQ904" s="190"/>
      <c r="GR904" s="190"/>
      <c r="GS904" s="190"/>
      <c r="GT904" s="190"/>
      <c r="GU904" s="190"/>
      <c r="GV904" s="190"/>
      <c r="GW904" s="190"/>
      <c r="GX904" s="190"/>
      <c r="GY904" s="190"/>
      <c r="GZ904" s="190"/>
      <c r="HA904" s="190"/>
      <c r="HB904" s="190"/>
      <c r="HC904" s="190"/>
      <c r="HD904" s="190"/>
      <c r="HE904" s="190"/>
      <c r="HF904" s="190"/>
      <c r="HG904" s="190"/>
      <c r="HH904" s="190"/>
      <c r="HI904" s="190"/>
      <c r="HJ904" s="190"/>
      <c r="HK904" s="190"/>
      <c r="HL904" s="190"/>
      <c r="HM904" s="190"/>
      <c r="HN904" s="190"/>
      <c r="HO904" s="190"/>
      <c r="HP904" s="190"/>
      <c r="HQ904" s="190"/>
      <c r="HR904" s="190"/>
      <c r="HS904" s="190"/>
      <c r="HT904" s="190"/>
      <c r="HU904" s="190"/>
      <c r="HV904" s="190"/>
      <c r="HW904" s="190"/>
      <c r="HX904" s="190"/>
      <c r="HY904" s="190"/>
      <c r="HZ904" s="190"/>
      <c r="IA904" s="190"/>
      <c r="IB904" s="190"/>
      <c r="IC904" s="190"/>
      <c r="ID904" s="190"/>
      <c r="IE904" s="190"/>
      <c r="IF904" s="190"/>
      <c r="IG904" s="190"/>
      <c r="IH904" s="190"/>
      <c r="II904" s="190"/>
      <c r="IJ904" s="190"/>
      <c r="IK904" s="190"/>
      <c r="IL904" s="190"/>
      <c r="IM904" s="190"/>
      <c r="IN904" s="190"/>
      <c r="IO904" s="190"/>
      <c r="IP904" s="190"/>
      <c r="IQ904" s="190"/>
      <c r="IR904" s="190"/>
      <c r="IS904" s="190"/>
      <c r="IT904" s="190"/>
      <c r="IU904" s="190"/>
    </row>
    <row r="905" spans="1:255" s="28" customFormat="1">
      <c r="A905" s="183"/>
      <c r="B905" s="183"/>
      <c r="C905" s="182"/>
      <c r="D905" s="182"/>
      <c r="E905" s="190"/>
      <c r="F905" s="186"/>
      <c r="G905" s="187"/>
      <c r="H905" s="334"/>
      <c r="I905" s="189"/>
      <c r="J905" s="236"/>
      <c r="K905" s="189"/>
      <c r="L905" s="189"/>
      <c r="M905" s="189"/>
      <c r="N905" s="189"/>
      <c r="O905" s="189"/>
      <c r="P905" s="189"/>
      <c r="Q905" s="189"/>
      <c r="R905" s="190"/>
      <c r="S905" s="190"/>
      <c r="T905" s="190"/>
      <c r="U905" s="190"/>
      <c r="V905" s="190"/>
      <c r="W905" s="190"/>
      <c r="X905" s="190"/>
      <c r="Y905" s="190"/>
      <c r="Z905" s="190"/>
      <c r="AA905" s="190"/>
      <c r="AB905" s="190"/>
      <c r="AC905" s="190"/>
      <c r="AD905" s="190"/>
      <c r="AE905" s="190"/>
      <c r="AF905" s="190"/>
      <c r="AG905" s="190"/>
      <c r="AH905" s="190"/>
      <c r="AI905" s="190"/>
      <c r="AJ905" s="190"/>
      <c r="AK905" s="190"/>
      <c r="AL905" s="190"/>
      <c r="AM905" s="190"/>
      <c r="AN905" s="190"/>
      <c r="AO905" s="190"/>
      <c r="AP905" s="190"/>
      <c r="AQ905" s="190"/>
      <c r="AR905" s="190"/>
      <c r="AS905" s="190"/>
      <c r="AT905" s="190"/>
      <c r="AU905" s="190"/>
      <c r="AV905" s="190"/>
      <c r="AW905" s="190"/>
      <c r="AX905" s="190"/>
      <c r="AY905" s="190"/>
      <c r="AZ905" s="190"/>
      <c r="BA905" s="190"/>
      <c r="BB905" s="190"/>
      <c r="BC905" s="190"/>
      <c r="BD905" s="190"/>
      <c r="BE905" s="190"/>
      <c r="BF905" s="190"/>
      <c r="BG905" s="190"/>
      <c r="BH905" s="190"/>
      <c r="BI905" s="190"/>
      <c r="BJ905" s="190"/>
      <c r="BK905" s="190"/>
      <c r="BL905" s="190"/>
      <c r="BM905" s="190"/>
      <c r="BN905" s="190"/>
      <c r="BO905" s="190"/>
      <c r="BP905" s="190"/>
      <c r="BQ905" s="190"/>
      <c r="BR905" s="190"/>
      <c r="BS905" s="190"/>
      <c r="BT905" s="190"/>
      <c r="BU905" s="190"/>
      <c r="BV905" s="190"/>
      <c r="BW905" s="190"/>
      <c r="BX905" s="190"/>
      <c r="BY905" s="190"/>
      <c r="BZ905" s="190"/>
      <c r="CA905" s="190"/>
      <c r="CB905" s="190"/>
      <c r="CC905" s="190"/>
      <c r="CD905" s="190"/>
      <c r="CE905" s="190"/>
      <c r="CF905" s="190"/>
      <c r="CG905" s="190"/>
      <c r="CH905" s="190"/>
      <c r="CI905" s="190"/>
      <c r="CJ905" s="190"/>
      <c r="CK905" s="190"/>
      <c r="CL905" s="190"/>
      <c r="CM905" s="190"/>
      <c r="CN905" s="190"/>
      <c r="CO905" s="190"/>
      <c r="CP905" s="190"/>
      <c r="CQ905" s="190"/>
      <c r="CR905" s="190"/>
      <c r="CS905" s="190"/>
      <c r="CT905" s="190"/>
      <c r="CU905" s="190"/>
      <c r="CV905" s="190"/>
      <c r="CW905" s="190"/>
      <c r="CX905" s="190"/>
      <c r="CY905" s="190"/>
      <c r="CZ905" s="190"/>
      <c r="DA905" s="190"/>
      <c r="DB905" s="190"/>
      <c r="DC905" s="190"/>
      <c r="DD905" s="190"/>
      <c r="DE905" s="190"/>
      <c r="DF905" s="190"/>
      <c r="DG905" s="190"/>
      <c r="DH905" s="190"/>
      <c r="DI905" s="190"/>
      <c r="DJ905" s="190"/>
      <c r="DK905" s="190"/>
      <c r="DL905" s="190"/>
      <c r="DM905" s="190"/>
      <c r="DN905" s="190"/>
      <c r="DO905" s="190"/>
      <c r="DP905" s="190"/>
      <c r="DQ905" s="190"/>
      <c r="DR905" s="190"/>
      <c r="DS905" s="190"/>
      <c r="DT905" s="190"/>
      <c r="DU905" s="190"/>
      <c r="DV905" s="190"/>
      <c r="DW905" s="190"/>
      <c r="DX905" s="190"/>
      <c r="DY905" s="190"/>
      <c r="DZ905" s="190"/>
      <c r="EA905" s="190"/>
      <c r="EB905" s="190"/>
      <c r="EC905" s="190"/>
      <c r="ED905" s="190"/>
      <c r="EE905" s="190"/>
      <c r="EF905" s="190"/>
      <c r="EG905" s="190"/>
      <c r="EH905" s="190"/>
      <c r="EI905" s="190"/>
      <c r="EJ905" s="190"/>
      <c r="EK905" s="190"/>
      <c r="EL905" s="190"/>
      <c r="EM905" s="190"/>
      <c r="EN905" s="190"/>
      <c r="EO905" s="190"/>
      <c r="EP905" s="190"/>
      <c r="EQ905" s="190"/>
      <c r="ER905" s="190"/>
      <c r="ES905" s="190"/>
      <c r="ET905" s="190"/>
      <c r="EU905" s="190"/>
      <c r="EV905" s="190"/>
      <c r="EW905" s="190"/>
      <c r="EX905" s="190"/>
      <c r="EY905" s="190"/>
      <c r="EZ905" s="190"/>
      <c r="FA905" s="190"/>
      <c r="FB905" s="190"/>
      <c r="FC905" s="190"/>
      <c r="FD905" s="190"/>
      <c r="FE905" s="190"/>
      <c r="FF905" s="190"/>
      <c r="FG905" s="190"/>
      <c r="FH905" s="190"/>
      <c r="FI905" s="190"/>
      <c r="FJ905" s="190"/>
      <c r="FK905" s="190"/>
      <c r="FL905" s="190"/>
      <c r="FM905" s="190"/>
      <c r="FN905" s="190"/>
      <c r="FO905" s="190"/>
      <c r="FP905" s="190"/>
      <c r="FQ905" s="190"/>
      <c r="FR905" s="190"/>
      <c r="FS905" s="190"/>
      <c r="FT905" s="190"/>
      <c r="FU905" s="190"/>
      <c r="FV905" s="190"/>
      <c r="FW905" s="190"/>
      <c r="FX905" s="190"/>
      <c r="FY905" s="190"/>
      <c r="FZ905" s="190"/>
      <c r="GA905" s="190"/>
      <c r="GB905" s="190"/>
      <c r="GC905" s="190"/>
      <c r="GD905" s="190"/>
      <c r="GE905" s="190"/>
      <c r="GF905" s="190"/>
      <c r="GG905" s="190"/>
      <c r="GH905" s="190"/>
      <c r="GI905" s="190"/>
      <c r="GJ905" s="190"/>
      <c r="GK905" s="190"/>
      <c r="GL905" s="190"/>
      <c r="GM905" s="190"/>
      <c r="GN905" s="190"/>
      <c r="GO905" s="190"/>
      <c r="GP905" s="190"/>
      <c r="GQ905" s="190"/>
      <c r="GR905" s="190"/>
      <c r="GS905" s="190"/>
      <c r="GT905" s="190"/>
      <c r="GU905" s="190"/>
      <c r="GV905" s="190"/>
      <c r="GW905" s="190"/>
      <c r="GX905" s="190"/>
      <c r="GY905" s="190"/>
      <c r="GZ905" s="190"/>
      <c r="HA905" s="190"/>
      <c r="HB905" s="190"/>
      <c r="HC905" s="190"/>
      <c r="HD905" s="190"/>
      <c r="HE905" s="190"/>
      <c r="HF905" s="190"/>
      <c r="HG905" s="190"/>
      <c r="HH905" s="190"/>
      <c r="HI905" s="190"/>
      <c r="HJ905" s="190"/>
      <c r="HK905" s="190"/>
      <c r="HL905" s="190"/>
      <c r="HM905" s="190"/>
      <c r="HN905" s="190"/>
      <c r="HO905" s="190"/>
      <c r="HP905" s="190"/>
      <c r="HQ905" s="190"/>
      <c r="HR905" s="190"/>
      <c r="HS905" s="190"/>
      <c r="HT905" s="190"/>
      <c r="HU905" s="190"/>
      <c r="HV905" s="190"/>
      <c r="HW905" s="190"/>
      <c r="HX905" s="190"/>
      <c r="HY905" s="190"/>
      <c r="HZ905" s="190"/>
      <c r="IA905" s="190"/>
      <c r="IB905" s="190"/>
      <c r="IC905" s="190"/>
      <c r="ID905" s="190"/>
      <c r="IE905" s="190"/>
      <c r="IF905" s="190"/>
      <c r="IG905" s="190"/>
      <c r="IH905" s="190"/>
      <c r="II905" s="190"/>
      <c r="IJ905" s="190"/>
      <c r="IK905" s="190"/>
      <c r="IL905" s="190"/>
      <c r="IM905" s="190"/>
      <c r="IN905" s="190"/>
      <c r="IO905" s="190"/>
      <c r="IP905" s="190"/>
      <c r="IQ905" s="190"/>
      <c r="IR905" s="190"/>
      <c r="IS905" s="190"/>
      <c r="IT905" s="190"/>
      <c r="IU905" s="190"/>
    </row>
    <row r="906" spans="1:255" s="206" customFormat="1" ht="42.75">
      <c r="A906" s="21" t="s">
        <v>18</v>
      </c>
      <c r="B906" s="191">
        <v>3</v>
      </c>
      <c r="C906" s="22" t="s">
        <v>334</v>
      </c>
      <c r="D906" s="182" t="s">
        <v>321</v>
      </c>
      <c r="E906" s="190"/>
      <c r="F906" s="190"/>
      <c r="G906" s="190"/>
      <c r="H906" s="333"/>
      <c r="I906" s="190"/>
      <c r="J906" s="236"/>
      <c r="K906" s="189"/>
      <c r="L906" s="189"/>
      <c r="M906" s="189"/>
      <c r="N906" s="189"/>
      <c r="O906" s="189"/>
      <c r="P906" s="189"/>
      <c r="Q906" s="189"/>
      <c r="R906" s="190"/>
      <c r="S906" s="190"/>
      <c r="T906" s="190"/>
      <c r="U906" s="190"/>
      <c r="V906" s="190"/>
      <c r="W906" s="190"/>
      <c r="X906" s="190"/>
      <c r="Y906" s="190"/>
      <c r="Z906" s="190"/>
      <c r="AA906" s="190"/>
      <c r="AB906" s="190"/>
      <c r="AC906" s="190"/>
      <c r="AD906" s="190"/>
      <c r="AE906" s="190"/>
      <c r="AF906" s="190"/>
      <c r="AG906" s="190"/>
      <c r="AH906" s="190"/>
      <c r="AI906" s="190"/>
      <c r="AJ906" s="190"/>
      <c r="AK906" s="190"/>
      <c r="AL906" s="190"/>
      <c r="AM906" s="190"/>
      <c r="AN906" s="190"/>
      <c r="AO906" s="190"/>
      <c r="AP906" s="190"/>
      <c r="AQ906" s="190"/>
      <c r="AR906" s="190"/>
      <c r="AS906" s="190"/>
      <c r="AT906" s="190"/>
      <c r="AU906" s="190"/>
      <c r="AV906" s="190"/>
      <c r="AW906" s="190"/>
      <c r="AX906" s="190"/>
      <c r="AY906" s="190"/>
      <c r="AZ906" s="190"/>
      <c r="BA906" s="190"/>
      <c r="BB906" s="190"/>
      <c r="BC906" s="190"/>
      <c r="BD906" s="190"/>
      <c r="BE906" s="190"/>
      <c r="BF906" s="190"/>
      <c r="BG906" s="190"/>
      <c r="BH906" s="190"/>
      <c r="BI906" s="190"/>
      <c r="BJ906" s="190"/>
      <c r="BK906" s="190"/>
      <c r="BL906" s="190"/>
      <c r="BM906" s="190"/>
      <c r="BN906" s="190"/>
      <c r="BO906" s="190"/>
      <c r="BP906" s="190"/>
      <c r="BQ906" s="190"/>
      <c r="BR906" s="190"/>
      <c r="BS906" s="190"/>
      <c r="BT906" s="190"/>
      <c r="BU906" s="190"/>
      <c r="BV906" s="190"/>
      <c r="BW906" s="190"/>
      <c r="BX906" s="190"/>
      <c r="BY906" s="190"/>
      <c r="BZ906" s="190"/>
      <c r="CA906" s="190"/>
      <c r="CB906" s="190"/>
      <c r="CC906" s="190"/>
      <c r="CD906" s="190"/>
      <c r="CE906" s="190"/>
      <c r="CF906" s="190"/>
      <c r="CG906" s="190"/>
      <c r="CH906" s="190"/>
      <c r="CI906" s="190"/>
      <c r="CJ906" s="190"/>
      <c r="CK906" s="190"/>
      <c r="CL906" s="190"/>
      <c r="CM906" s="190"/>
      <c r="CN906" s="190"/>
      <c r="CO906" s="190"/>
      <c r="CP906" s="190"/>
      <c r="CQ906" s="190"/>
      <c r="CR906" s="190"/>
      <c r="CS906" s="190"/>
      <c r="CT906" s="190"/>
      <c r="CU906" s="190"/>
      <c r="CV906" s="190"/>
      <c r="CW906" s="190"/>
      <c r="CX906" s="190"/>
      <c r="CY906" s="190"/>
      <c r="CZ906" s="190"/>
      <c r="DA906" s="190"/>
      <c r="DB906" s="190"/>
      <c r="DC906" s="190"/>
      <c r="DD906" s="190"/>
      <c r="DE906" s="190"/>
      <c r="DF906" s="190"/>
      <c r="DG906" s="190"/>
      <c r="DH906" s="190"/>
      <c r="DI906" s="190"/>
      <c r="DJ906" s="190"/>
      <c r="DK906" s="190"/>
      <c r="DL906" s="190"/>
      <c r="DM906" s="190"/>
      <c r="DN906" s="190"/>
      <c r="DO906" s="190"/>
      <c r="DP906" s="190"/>
      <c r="DQ906" s="190"/>
      <c r="DR906" s="190"/>
      <c r="DS906" s="190"/>
      <c r="DT906" s="190"/>
      <c r="DU906" s="190"/>
      <c r="DV906" s="190"/>
      <c r="DW906" s="190"/>
      <c r="DX906" s="190"/>
      <c r="DY906" s="190"/>
      <c r="DZ906" s="190"/>
      <c r="EA906" s="190"/>
      <c r="EB906" s="190"/>
      <c r="EC906" s="190"/>
      <c r="ED906" s="190"/>
      <c r="EE906" s="190"/>
      <c r="EF906" s="190"/>
      <c r="EG906" s="190"/>
      <c r="EH906" s="190"/>
      <c r="EI906" s="190"/>
      <c r="EJ906" s="190"/>
      <c r="EK906" s="190"/>
      <c r="EL906" s="190"/>
      <c r="EM906" s="190"/>
      <c r="EN906" s="190"/>
      <c r="EO906" s="190"/>
      <c r="EP906" s="190"/>
      <c r="EQ906" s="190"/>
      <c r="ER906" s="190"/>
      <c r="ES906" s="190"/>
      <c r="ET906" s="190"/>
      <c r="EU906" s="190"/>
      <c r="EV906" s="190"/>
      <c r="EW906" s="190"/>
      <c r="EX906" s="190"/>
      <c r="EY906" s="190"/>
      <c r="EZ906" s="190"/>
      <c r="FA906" s="190"/>
      <c r="FB906" s="190"/>
      <c r="FC906" s="190"/>
      <c r="FD906" s="190"/>
      <c r="FE906" s="190"/>
      <c r="FF906" s="190"/>
      <c r="FG906" s="190"/>
      <c r="FH906" s="190"/>
      <c r="FI906" s="190"/>
      <c r="FJ906" s="190"/>
      <c r="FK906" s="190"/>
      <c r="FL906" s="190"/>
      <c r="FM906" s="190"/>
      <c r="FN906" s="190"/>
      <c r="FO906" s="190"/>
      <c r="FP906" s="190"/>
      <c r="FQ906" s="190"/>
      <c r="FR906" s="190"/>
      <c r="FS906" s="190"/>
      <c r="FT906" s="190"/>
      <c r="FU906" s="190"/>
      <c r="FV906" s="190"/>
      <c r="FW906" s="190"/>
      <c r="FX906" s="190"/>
      <c r="FY906" s="190"/>
      <c r="FZ906" s="190"/>
      <c r="GA906" s="190"/>
      <c r="GB906" s="190"/>
      <c r="GC906" s="190"/>
      <c r="GD906" s="190"/>
      <c r="GE906" s="190"/>
      <c r="GF906" s="190"/>
      <c r="GG906" s="190"/>
      <c r="GH906" s="190"/>
      <c r="GI906" s="190"/>
      <c r="GJ906" s="190"/>
      <c r="GK906" s="190"/>
      <c r="GL906" s="190"/>
      <c r="GM906" s="190"/>
      <c r="GN906" s="190"/>
      <c r="GO906" s="190"/>
      <c r="GP906" s="190"/>
      <c r="GQ906" s="190"/>
      <c r="GR906" s="190"/>
      <c r="GS906" s="190"/>
      <c r="GT906" s="190"/>
      <c r="GU906" s="190"/>
      <c r="GV906" s="190"/>
      <c r="GW906" s="190"/>
      <c r="GX906" s="190"/>
      <c r="GY906" s="190"/>
      <c r="GZ906" s="190"/>
      <c r="HA906" s="190"/>
      <c r="HB906" s="190"/>
      <c r="HC906" s="190"/>
      <c r="HD906" s="190"/>
      <c r="HE906" s="190"/>
      <c r="HF906" s="190"/>
      <c r="HG906" s="190"/>
      <c r="HH906" s="190"/>
      <c r="HI906" s="190"/>
      <c r="HJ906" s="190"/>
      <c r="HK906" s="190"/>
      <c r="HL906" s="190"/>
      <c r="HM906" s="190"/>
      <c r="HN906" s="190"/>
      <c r="HO906" s="190"/>
      <c r="HP906" s="190"/>
      <c r="HQ906" s="190"/>
      <c r="HR906" s="190"/>
      <c r="HS906" s="190"/>
      <c r="HT906" s="190"/>
      <c r="HU906" s="190"/>
      <c r="HV906" s="190"/>
      <c r="HW906" s="190"/>
      <c r="HX906" s="190"/>
      <c r="HY906" s="190"/>
      <c r="HZ906" s="190"/>
      <c r="IA906" s="190"/>
      <c r="IB906" s="190"/>
      <c r="IC906" s="190"/>
      <c r="ID906" s="190"/>
      <c r="IE906" s="190"/>
      <c r="IF906" s="190"/>
      <c r="IG906" s="190"/>
      <c r="IH906" s="190"/>
      <c r="II906" s="190"/>
      <c r="IJ906" s="190"/>
      <c r="IK906" s="190"/>
      <c r="IL906" s="190"/>
      <c r="IM906" s="190"/>
      <c r="IN906" s="190"/>
      <c r="IO906" s="190"/>
      <c r="IP906" s="190"/>
      <c r="IQ906" s="190"/>
      <c r="IR906" s="190"/>
      <c r="IS906" s="190"/>
      <c r="IT906" s="190"/>
      <c r="IU906" s="190"/>
    </row>
    <row r="907" spans="1:255" s="206" customFormat="1">
      <c r="A907" s="21"/>
      <c r="B907" s="22"/>
      <c r="C907" s="23" t="s">
        <v>326</v>
      </c>
      <c r="D907" s="28"/>
      <c r="E907" s="24"/>
      <c r="F907" s="186">
        <v>12</v>
      </c>
      <c r="G907" s="187" t="s">
        <v>286</v>
      </c>
      <c r="H907" s="348">
        <v>0</v>
      </c>
      <c r="I907" s="27">
        <f>F907*ROUND(H907,2)</f>
        <v>0</v>
      </c>
      <c r="J907" s="147"/>
      <c r="K907" s="27">
        <f>+IF($C907=K$1,$F907*$H907,0)</f>
        <v>0</v>
      </c>
      <c r="L907" s="27">
        <f t="shared" ref="L907:Q907" si="395">+IF($C907=L$1,$F907*$H907,0)</f>
        <v>0</v>
      </c>
      <c r="M907" s="27">
        <f t="shared" si="395"/>
        <v>0</v>
      </c>
      <c r="N907" s="27">
        <f t="shared" si="395"/>
        <v>0</v>
      </c>
      <c r="O907" s="27">
        <f t="shared" si="395"/>
        <v>0</v>
      </c>
      <c r="P907" s="27">
        <f t="shared" si="395"/>
        <v>0</v>
      </c>
      <c r="Q907" s="27">
        <f t="shared" si="395"/>
        <v>0</v>
      </c>
      <c r="R907" s="28"/>
      <c r="S907" s="28"/>
      <c r="T907" s="28"/>
      <c r="U907" s="28"/>
      <c r="V907" s="28"/>
      <c r="W907" s="28"/>
      <c r="X907" s="28"/>
      <c r="Y907" s="28"/>
      <c r="Z907" s="28"/>
      <c r="AA907" s="28"/>
      <c r="AB907" s="28"/>
      <c r="AC907" s="28"/>
      <c r="AD907" s="28"/>
      <c r="AE907" s="28"/>
      <c r="AF907" s="28"/>
      <c r="AG907" s="28"/>
      <c r="AH907" s="28"/>
      <c r="AI907" s="28"/>
      <c r="AJ907" s="28"/>
      <c r="AK907" s="28"/>
      <c r="AL907" s="28"/>
      <c r="AM907" s="28"/>
      <c r="AN907" s="28"/>
      <c r="AO907" s="28"/>
      <c r="AP907" s="28"/>
      <c r="AQ907" s="28"/>
      <c r="AR907" s="28"/>
      <c r="AS907" s="28"/>
      <c r="AT907" s="28"/>
      <c r="AU907" s="28"/>
      <c r="AV907" s="28"/>
      <c r="AW907" s="28"/>
      <c r="AX907" s="28"/>
      <c r="AY907" s="28"/>
      <c r="AZ907" s="28"/>
      <c r="BA907" s="28"/>
      <c r="BB907" s="28"/>
      <c r="BC907" s="28"/>
      <c r="BD907" s="28"/>
      <c r="BE907" s="28"/>
      <c r="BF907" s="28"/>
      <c r="BG907" s="28"/>
      <c r="BH907" s="28"/>
      <c r="BI907" s="28"/>
      <c r="BJ907" s="28"/>
      <c r="BK907" s="28"/>
      <c r="BL907" s="28"/>
      <c r="BM907" s="28"/>
      <c r="BN907" s="28"/>
      <c r="BO907" s="28"/>
      <c r="BP907" s="28"/>
      <c r="BQ907" s="28"/>
      <c r="BR907" s="28"/>
      <c r="BS907" s="28"/>
      <c r="BT907" s="28"/>
      <c r="BU907" s="28"/>
      <c r="BV907" s="28"/>
      <c r="BW907" s="28"/>
      <c r="BX907" s="28"/>
      <c r="BY907" s="28"/>
      <c r="BZ907" s="28"/>
      <c r="CA907" s="28"/>
      <c r="CB907" s="28"/>
      <c r="CC907" s="28"/>
      <c r="CD907" s="28"/>
      <c r="CE907" s="28"/>
      <c r="CF907" s="28"/>
      <c r="CG907" s="28"/>
      <c r="CH907" s="28"/>
      <c r="CI907" s="28"/>
      <c r="CJ907" s="28"/>
      <c r="CK907" s="28"/>
      <c r="CL907" s="28"/>
      <c r="CM907" s="28"/>
      <c r="CN907" s="28"/>
      <c r="CO907" s="28"/>
      <c r="CP907" s="28"/>
      <c r="CQ907" s="28"/>
      <c r="CR907" s="28"/>
      <c r="CS907" s="28"/>
      <c r="CT907" s="28"/>
      <c r="CU907" s="28"/>
      <c r="CV907" s="28"/>
      <c r="CW907" s="28"/>
      <c r="CX907" s="28"/>
      <c r="CY907" s="28"/>
      <c r="CZ907" s="28"/>
      <c r="DA907" s="28"/>
      <c r="DB907" s="28"/>
      <c r="DC907" s="28"/>
      <c r="DD907" s="28"/>
      <c r="DE907" s="28"/>
      <c r="DF907" s="28"/>
      <c r="DG907" s="28"/>
      <c r="DH907" s="28"/>
      <c r="DI907" s="28"/>
      <c r="DJ907" s="28"/>
      <c r="DK907" s="28"/>
      <c r="DL907" s="28"/>
      <c r="DM907" s="28"/>
      <c r="DN907" s="28"/>
      <c r="DO907" s="28"/>
      <c r="DP907" s="28"/>
      <c r="DQ907" s="28"/>
      <c r="DR907" s="28"/>
      <c r="DS907" s="28"/>
      <c r="DT907" s="28"/>
      <c r="DU907" s="28"/>
      <c r="DV907" s="28"/>
      <c r="DW907" s="28"/>
      <c r="DX907" s="28"/>
      <c r="DY907" s="28"/>
      <c r="DZ907" s="28"/>
      <c r="EA907" s="28"/>
      <c r="EB907" s="28"/>
      <c r="EC907" s="28"/>
      <c r="ED907" s="28"/>
      <c r="EE907" s="28"/>
      <c r="EF907" s="28"/>
      <c r="EG907" s="28"/>
      <c r="EH907" s="28"/>
      <c r="EI907" s="28"/>
      <c r="EJ907" s="28"/>
      <c r="EK907" s="28"/>
      <c r="EL907" s="28"/>
      <c r="EM907" s="28"/>
      <c r="EN907" s="28"/>
      <c r="EO907" s="28"/>
      <c r="EP907" s="28"/>
      <c r="EQ907" s="28"/>
      <c r="ER907" s="28"/>
      <c r="ES907" s="28"/>
      <c r="ET907" s="28"/>
      <c r="EU907" s="28"/>
      <c r="EV907" s="28"/>
      <c r="EW907" s="28"/>
      <c r="EX907" s="28"/>
      <c r="EY907" s="28"/>
      <c r="EZ907" s="28"/>
      <c r="FA907" s="28"/>
      <c r="FB907" s="28"/>
      <c r="FC907" s="28"/>
      <c r="FD907" s="28"/>
      <c r="FE907" s="28"/>
      <c r="FF907" s="28"/>
      <c r="FG907" s="28"/>
      <c r="FH907" s="28"/>
      <c r="FI907" s="28"/>
      <c r="FJ907" s="28"/>
      <c r="FK907" s="28"/>
      <c r="FL907" s="28"/>
      <c r="FM907" s="28"/>
      <c r="FN907" s="28"/>
      <c r="FO907" s="28"/>
      <c r="FP907" s="28"/>
      <c r="FQ907" s="28"/>
      <c r="FR907" s="28"/>
      <c r="FS907" s="28"/>
      <c r="FT907" s="28"/>
      <c r="FU907" s="28"/>
      <c r="FV907" s="28"/>
      <c r="FW907" s="28"/>
      <c r="FX907" s="28"/>
      <c r="FY907" s="28"/>
      <c r="FZ907" s="28"/>
      <c r="GA907" s="28"/>
      <c r="GB907" s="28"/>
      <c r="GC907" s="28"/>
      <c r="GD907" s="28"/>
      <c r="GE907" s="28"/>
      <c r="GF907" s="28"/>
      <c r="GG907" s="28"/>
      <c r="GH907" s="28"/>
      <c r="GI907" s="28"/>
      <c r="GJ907" s="28"/>
      <c r="GK907" s="28"/>
      <c r="GL907" s="28"/>
      <c r="GM907" s="28"/>
      <c r="GN907" s="28"/>
      <c r="GO907" s="28"/>
      <c r="GP907" s="28"/>
      <c r="GQ907" s="28"/>
      <c r="GR907" s="28"/>
      <c r="GS907" s="28"/>
      <c r="GT907" s="28"/>
      <c r="GU907" s="28"/>
      <c r="GV907" s="28"/>
      <c r="GW907" s="28"/>
      <c r="GX907" s="28"/>
      <c r="GY907" s="28"/>
      <c r="GZ907" s="28"/>
      <c r="HA907" s="28"/>
      <c r="HB907" s="28"/>
      <c r="HC907" s="28"/>
      <c r="HD907" s="28"/>
      <c r="HE907" s="28"/>
      <c r="HF907" s="28"/>
      <c r="HG907" s="28"/>
      <c r="HH907" s="28"/>
      <c r="HI907" s="28"/>
      <c r="HJ907" s="28"/>
      <c r="HK907" s="28"/>
      <c r="HL907" s="28"/>
      <c r="HM907" s="28"/>
      <c r="HN907" s="28"/>
      <c r="HO907" s="28"/>
      <c r="HP907" s="28"/>
      <c r="HQ907" s="28"/>
      <c r="HR907" s="28"/>
      <c r="HS907" s="28"/>
      <c r="HT907" s="28"/>
      <c r="HU907" s="28"/>
      <c r="HV907" s="28"/>
      <c r="HW907" s="28"/>
      <c r="HX907" s="28"/>
      <c r="HY907" s="28"/>
      <c r="HZ907" s="28"/>
      <c r="IA907" s="28"/>
      <c r="IB907" s="28"/>
      <c r="IC907" s="28"/>
      <c r="ID907" s="28"/>
      <c r="IE907" s="28"/>
      <c r="IF907" s="28"/>
      <c r="IG907" s="28"/>
      <c r="IH907" s="28"/>
      <c r="II907" s="28"/>
      <c r="IJ907" s="28"/>
      <c r="IK907" s="28"/>
      <c r="IL907" s="28"/>
      <c r="IM907" s="28"/>
      <c r="IN907" s="28"/>
      <c r="IO907" s="28"/>
      <c r="IP907" s="28"/>
      <c r="IQ907" s="28"/>
      <c r="IR907" s="28"/>
      <c r="IS907" s="28"/>
      <c r="IT907" s="28"/>
      <c r="IU907" s="28"/>
    </row>
    <row r="908" spans="1:255" s="206" customFormat="1">
      <c r="A908" s="21"/>
      <c r="B908" s="22"/>
      <c r="C908" s="22"/>
      <c r="D908" s="23"/>
      <c r="E908" s="23"/>
      <c r="F908" s="24"/>
      <c r="G908" s="25"/>
      <c r="H908" s="1"/>
      <c r="I908" s="27"/>
      <c r="J908" s="147"/>
      <c r="K908" s="27"/>
      <c r="L908" s="27"/>
      <c r="M908" s="27"/>
      <c r="N908" s="27"/>
      <c r="O908" s="27"/>
      <c r="P908" s="27"/>
      <c r="Q908" s="27"/>
      <c r="R908" s="28"/>
      <c r="S908" s="28"/>
      <c r="T908" s="28"/>
      <c r="U908" s="28"/>
      <c r="V908" s="28"/>
      <c r="W908" s="28"/>
      <c r="X908" s="28"/>
      <c r="Y908" s="28"/>
      <c r="Z908" s="28"/>
      <c r="AA908" s="28"/>
      <c r="AB908" s="28"/>
      <c r="AC908" s="28"/>
      <c r="AD908" s="28"/>
      <c r="AE908" s="28"/>
      <c r="AF908" s="28"/>
      <c r="AG908" s="28"/>
      <c r="AH908" s="28"/>
      <c r="AI908" s="28"/>
      <c r="AJ908" s="28"/>
      <c r="AK908" s="28"/>
      <c r="AL908" s="28"/>
      <c r="AM908" s="28"/>
      <c r="AN908" s="28"/>
      <c r="AO908" s="28"/>
      <c r="AP908" s="28"/>
      <c r="AQ908" s="28"/>
      <c r="AR908" s="28"/>
      <c r="AS908" s="28"/>
      <c r="AT908" s="28"/>
      <c r="AU908" s="28"/>
      <c r="AV908" s="28"/>
      <c r="AW908" s="28"/>
      <c r="AX908" s="28"/>
      <c r="AY908" s="28"/>
      <c r="AZ908" s="28"/>
      <c r="BA908" s="28"/>
      <c r="BB908" s="28"/>
      <c r="BC908" s="28"/>
      <c r="BD908" s="28"/>
      <c r="BE908" s="28"/>
      <c r="BF908" s="28"/>
      <c r="BG908" s="28"/>
      <c r="BH908" s="28"/>
      <c r="BI908" s="28"/>
      <c r="BJ908" s="28"/>
      <c r="BK908" s="28"/>
      <c r="BL908" s="28"/>
      <c r="BM908" s="28"/>
      <c r="BN908" s="28"/>
      <c r="BO908" s="28"/>
      <c r="BP908" s="28"/>
      <c r="BQ908" s="28"/>
      <c r="BR908" s="28"/>
      <c r="BS908" s="28"/>
      <c r="BT908" s="28"/>
      <c r="BU908" s="28"/>
      <c r="BV908" s="28"/>
      <c r="BW908" s="28"/>
      <c r="BX908" s="28"/>
      <c r="BY908" s="28"/>
      <c r="BZ908" s="28"/>
      <c r="CA908" s="28"/>
      <c r="CB908" s="28"/>
      <c r="CC908" s="28"/>
      <c r="CD908" s="28"/>
      <c r="CE908" s="28"/>
      <c r="CF908" s="28"/>
      <c r="CG908" s="28"/>
      <c r="CH908" s="28"/>
      <c r="CI908" s="28"/>
      <c r="CJ908" s="28"/>
      <c r="CK908" s="28"/>
      <c r="CL908" s="28"/>
      <c r="CM908" s="28"/>
      <c r="CN908" s="28"/>
      <c r="CO908" s="28"/>
      <c r="CP908" s="28"/>
      <c r="CQ908" s="28"/>
      <c r="CR908" s="28"/>
      <c r="CS908" s="28"/>
      <c r="CT908" s="28"/>
      <c r="CU908" s="28"/>
      <c r="CV908" s="28"/>
      <c r="CW908" s="28"/>
      <c r="CX908" s="28"/>
      <c r="CY908" s="28"/>
      <c r="CZ908" s="28"/>
      <c r="DA908" s="28"/>
      <c r="DB908" s="28"/>
      <c r="DC908" s="28"/>
      <c r="DD908" s="28"/>
      <c r="DE908" s="28"/>
      <c r="DF908" s="28"/>
      <c r="DG908" s="28"/>
      <c r="DH908" s="28"/>
      <c r="DI908" s="28"/>
      <c r="DJ908" s="28"/>
      <c r="DK908" s="28"/>
      <c r="DL908" s="28"/>
      <c r="DM908" s="28"/>
      <c r="DN908" s="28"/>
      <c r="DO908" s="28"/>
      <c r="DP908" s="28"/>
      <c r="DQ908" s="28"/>
      <c r="DR908" s="28"/>
      <c r="DS908" s="28"/>
      <c r="DT908" s="28"/>
      <c r="DU908" s="28"/>
      <c r="DV908" s="28"/>
      <c r="DW908" s="28"/>
      <c r="DX908" s="28"/>
      <c r="DY908" s="28"/>
      <c r="DZ908" s="28"/>
      <c r="EA908" s="28"/>
      <c r="EB908" s="28"/>
      <c r="EC908" s="28"/>
      <c r="ED908" s="28"/>
      <c r="EE908" s="28"/>
      <c r="EF908" s="28"/>
      <c r="EG908" s="28"/>
      <c r="EH908" s="28"/>
      <c r="EI908" s="28"/>
      <c r="EJ908" s="28"/>
      <c r="EK908" s="28"/>
      <c r="EL908" s="28"/>
      <c r="EM908" s="28"/>
      <c r="EN908" s="28"/>
      <c r="EO908" s="28"/>
      <c r="EP908" s="28"/>
      <c r="EQ908" s="28"/>
      <c r="ER908" s="28"/>
      <c r="ES908" s="28"/>
      <c r="ET908" s="28"/>
      <c r="EU908" s="28"/>
      <c r="EV908" s="28"/>
      <c r="EW908" s="28"/>
      <c r="EX908" s="28"/>
      <c r="EY908" s="28"/>
      <c r="EZ908" s="28"/>
      <c r="FA908" s="28"/>
      <c r="FB908" s="28"/>
      <c r="FC908" s="28"/>
      <c r="FD908" s="28"/>
      <c r="FE908" s="28"/>
      <c r="FF908" s="28"/>
      <c r="FG908" s="28"/>
      <c r="FH908" s="28"/>
      <c r="FI908" s="28"/>
      <c r="FJ908" s="28"/>
      <c r="FK908" s="28"/>
      <c r="FL908" s="28"/>
      <c r="FM908" s="28"/>
      <c r="FN908" s="28"/>
      <c r="FO908" s="28"/>
      <c r="FP908" s="28"/>
      <c r="FQ908" s="28"/>
      <c r="FR908" s="28"/>
      <c r="FS908" s="28"/>
      <c r="FT908" s="28"/>
      <c r="FU908" s="28"/>
      <c r="FV908" s="28"/>
      <c r="FW908" s="28"/>
      <c r="FX908" s="28"/>
      <c r="FY908" s="28"/>
      <c r="FZ908" s="28"/>
      <c r="GA908" s="28"/>
      <c r="GB908" s="28"/>
      <c r="GC908" s="28"/>
      <c r="GD908" s="28"/>
      <c r="GE908" s="28"/>
      <c r="GF908" s="28"/>
      <c r="GG908" s="28"/>
      <c r="GH908" s="28"/>
      <c r="GI908" s="28"/>
      <c r="GJ908" s="28"/>
      <c r="GK908" s="28"/>
      <c r="GL908" s="28"/>
      <c r="GM908" s="28"/>
      <c r="GN908" s="28"/>
      <c r="GO908" s="28"/>
      <c r="GP908" s="28"/>
      <c r="GQ908" s="28"/>
      <c r="GR908" s="28"/>
      <c r="GS908" s="28"/>
      <c r="GT908" s="28"/>
      <c r="GU908" s="28"/>
      <c r="GV908" s="28"/>
      <c r="GW908" s="28"/>
      <c r="GX908" s="28"/>
      <c r="GY908" s="28"/>
      <c r="GZ908" s="28"/>
      <c r="HA908" s="28"/>
      <c r="HB908" s="28"/>
      <c r="HC908" s="28"/>
      <c r="HD908" s="28"/>
      <c r="HE908" s="28"/>
      <c r="HF908" s="28"/>
      <c r="HG908" s="28"/>
      <c r="HH908" s="28"/>
      <c r="HI908" s="28"/>
      <c r="HJ908" s="28"/>
      <c r="HK908" s="28"/>
      <c r="HL908" s="28"/>
      <c r="HM908" s="28"/>
      <c r="HN908" s="28"/>
      <c r="HO908" s="28"/>
      <c r="HP908" s="28"/>
      <c r="HQ908" s="28"/>
      <c r="HR908" s="28"/>
      <c r="HS908" s="28"/>
      <c r="HT908" s="28"/>
      <c r="HU908" s="28"/>
      <c r="HV908" s="28"/>
      <c r="HW908" s="28"/>
      <c r="HX908" s="28"/>
      <c r="HY908" s="28"/>
      <c r="HZ908" s="28"/>
      <c r="IA908" s="28"/>
      <c r="IB908" s="28"/>
      <c r="IC908" s="28"/>
      <c r="ID908" s="28"/>
      <c r="IE908" s="28"/>
      <c r="IF908" s="28"/>
      <c r="IG908" s="28"/>
      <c r="IH908" s="28"/>
      <c r="II908" s="28"/>
      <c r="IJ908" s="28"/>
      <c r="IK908" s="28"/>
      <c r="IL908" s="28"/>
      <c r="IM908" s="28"/>
      <c r="IN908" s="28"/>
      <c r="IO908" s="28"/>
      <c r="IP908" s="28"/>
      <c r="IQ908" s="28"/>
      <c r="IR908" s="28"/>
      <c r="IS908" s="28"/>
      <c r="IT908" s="28"/>
      <c r="IU908" s="28"/>
    </row>
    <row r="909" spans="1:255" s="206" customFormat="1" ht="15" thickBot="1">
      <c r="A909" s="128" t="s">
        <v>18</v>
      </c>
      <c r="B909" s="129"/>
      <c r="C909" s="129"/>
      <c r="D909" s="130" t="s">
        <v>287</v>
      </c>
      <c r="E909" s="130"/>
      <c r="F909" s="131"/>
      <c r="G909" s="132"/>
      <c r="H909" s="4"/>
      <c r="I909" s="134">
        <f>SUM(I894:I908)</f>
        <v>0</v>
      </c>
      <c r="J909" s="147"/>
      <c r="K909" s="134">
        <f>SUM(K894:K908)</f>
        <v>0</v>
      </c>
      <c r="L909" s="134">
        <f t="shared" ref="L909:Q909" si="396">SUM(L894:L908)</f>
        <v>0</v>
      </c>
      <c r="M909" s="134">
        <f t="shared" si="396"/>
        <v>0</v>
      </c>
      <c r="N909" s="134">
        <f t="shared" si="396"/>
        <v>0</v>
      </c>
      <c r="O909" s="134">
        <f t="shared" si="396"/>
        <v>0</v>
      </c>
      <c r="P909" s="134">
        <f t="shared" si="396"/>
        <v>0</v>
      </c>
      <c r="Q909" s="134">
        <f t="shared" si="396"/>
        <v>0</v>
      </c>
      <c r="R909" s="28"/>
      <c r="S909" s="28"/>
      <c r="T909" s="28"/>
      <c r="U909" s="28"/>
      <c r="V909" s="28"/>
      <c r="W909" s="28"/>
      <c r="X909" s="28"/>
      <c r="Y909" s="28"/>
      <c r="Z909" s="28"/>
      <c r="AA909" s="28"/>
      <c r="AB909" s="28"/>
      <c r="AC909" s="28"/>
      <c r="AD909" s="28"/>
      <c r="AE909" s="28"/>
      <c r="AF909" s="28"/>
      <c r="AG909" s="28"/>
      <c r="AH909" s="28"/>
      <c r="AI909" s="28"/>
      <c r="AJ909" s="28"/>
      <c r="AK909" s="28"/>
      <c r="AL909" s="28"/>
      <c r="AM909" s="28"/>
      <c r="AN909" s="28"/>
      <c r="AO909" s="28"/>
      <c r="AP909" s="28"/>
      <c r="AQ909" s="28"/>
      <c r="AR909" s="28"/>
      <c r="AS909" s="28"/>
      <c r="AT909" s="28"/>
      <c r="AU909" s="28"/>
      <c r="AV909" s="28"/>
      <c r="AW909" s="28"/>
      <c r="AX909" s="28"/>
      <c r="AY909" s="28"/>
      <c r="AZ909" s="28"/>
      <c r="BA909" s="28"/>
      <c r="BB909" s="28"/>
      <c r="BC909" s="28"/>
      <c r="BD909" s="28"/>
      <c r="BE909" s="28"/>
      <c r="BF909" s="28"/>
      <c r="BG909" s="28"/>
      <c r="BH909" s="28"/>
      <c r="BI909" s="28"/>
      <c r="BJ909" s="28"/>
      <c r="BK909" s="28"/>
      <c r="BL909" s="28"/>
      <c r="BM909" s="28"/>
      <c r="BN909" s="28"/>
      <c r="BO909" s="28"/>
      <c r="BP909" s="28"/>
      <c r="BQ909" s="28"/>
      <c r="BR909" s="28"/>
      <c r="BS909" s="28"/>
      <c r="BT909" s="28"/>
      <c r="BU909" s="28"/>
      <c r="BV909" s="28"/>
      <c r="BW909" s="28"/>
      <c r="BX909" s="28"/>
      <c r="BY909" s="28"/>
      <c r="BZ909" s="28"/>
      <c r="CA909" s="28"/>
      <c r="CB909" s="28"/>
      <c r="CC909" s="28"/>
      <c r="CD909" s="28"/>
      <c r="CE909" s="28"/>
      <c r="CF909" s="28"/>
      <c r="CG909" s="28"/>
      <c r="CH909" s="28"/>
      <c r="CI909" s="28"/>
      <c r="CJ909" s="28"/>
      <c r="CK909" s="28"/>
      <c r="CL909" s="28"/>
      <c r="CM909" s="28"/>
      <c r="CN909" s="28"/>
      <c r="CO909" s="28"/>
      <c r="CP909" s="28"/>
      <c r="CQ909" s="28"/>
      <c r="CR909" s="28"/>
      <c r="CS909" s="28"/>
      <c r="CT909" s="28"/>
      <c r="CU909" s="28"/>
      <c r="CV909" s="28"/>
      <c r="CW909" s="28"/>
      <c r="CX909" s="28"/>
      <c r="CY909" s="28"/>
      <c r="CZ909" s="28"/>
      <c r="DA909" s="28"/>
      <c r="DB909" s="28"/>
      <c r="DC909" s="28"/>
      <c r="DD909" s="28"/>
      <c r="DE909" s="28"/>
      <c r="DF909" s="28"/>
      <c r="DG909" s="28"/>
      <c r="DH909" s="28"/>
      <c r="DI909" s="28"/>
      <c r="DJ909" s="28"/>
      <c r="DK909" s="28"/>
      <c r="DL909" s="28"/>
      <c r="DM909" s="28"/>
      <c r="DN909" s="28"/>
      <c r="DO909" s="28"/>
      <c r="DP909" s="28"/>
      <c r="DQ909" s="28"/>
      <c r="DR909" s="28"/>
      <c r="DS909" s="28"/>
      <c r="DT909" s="28"/>
      <c r="DU909" s="28"/>
      <c r="DV909" s="28"/>
      <c r="DW909" s="28"/>
      <c r="DX909" s="28"/>
      <c r="DY909" s="28"/>
      <c r="DZ909" s="28"/>
      <c r="EA909" s="28"/>
      <c r="EB909" s="28"/>
      <c r="EC909" s="28"/>
      <c r="ED909" s="28"/>
      <c r="EE909" s="28"/>
      <c r="EF909" s="28"/>
      <c r="EG909" s="28"/>
      <c r="EH909" s="28"/>
      <c r="EI909" s="28"/>
      <c r="EJ909" s="28"/>
      <c r="EK909" s="28"/>
      <c r="EL909" s="28"/>
      <c r="EM909" s="28"/>
      <c r="EN909" s="28"/>
      <c r="EO909" s="28"/>
      <c r="EP909" s="28"/>
      <c r="EQ909" s="28"/>
      <c r="ER909" s="28"/>
      <c r="ES909" s="28"/>
      <c r="ET909" s="28"/>
      <c r="EU909" s="28"/>
      <c r="EV909" s="28"/>
      <c r="EW909" s="28"/>
      <c r="EX909" s="28"/>
      <c r="EY909" s="28"/>
      <c r="EZ909" s="28"/>
      <c r="FA909" s="28"/>
      <c r="FB909" s="28"/>
      <c r="FC909" s="28"/>
      <c r="FD909" s="28"/>
      <c r="FE909" s="28"/>
      <c r="FF909" s="28"/>
      <c r="FG909" s="28"/>
      <c r="FH909" s="28"/>
      <c r="FI909" s="28"/>
      <c r="FJ909" s="28"/>
      <c r="FK909" s="28"/>
      <c r="FL909" s="28"/>
      <c r="FM909" s="28"/>
      <c r="FN909" s="28"/>
      <c r="FO909" s="28"/>
      <c r="FP909" s="28"/>
      <c r="FQ909" s="28"/>
      <c r="FR909" s="28"/>
      <c r="FS909" s="28"/>
      <c r="FT909" s="28"/>
      <c r="FU909" s="28"/>
      <c r="FV909" s="28"/>
      <c r="FW909" s="28"/>
      <c r="FX909" s="28"/>
      <c r="FY909" s="28"/>
      <c r="FZ909" s="28"/>
      <c r="GA909" s="28"/>
      <c r="GB909" s="28"/>
      <c r="GC909" s="28"/>
      <c r="GD909" s="28"/>
      <c r="GE909" s="28"/>
      <c r="GF909" s="28"/>
      <c r="GG909" s="28"/>
      <c r="GH909" s="28"/>
      <c r="GI909" s="28"/>
      <c r="GJ909" s="28"/>
      <c r="GK909" s="28"/>
      <c r="GL909" s="28"/>
      <c r="GM909" s="28"/>
      <c r="GN909" s="28"/>
      <c r="GO909" s="28"/>
      <c r="GP909" s="28"/>
      <c r="GQ909" s="28"/>
      <c r="GR909" s="28"/>
      <c r="GS909" s="28"/>
      <c r="GT909" s="28"/>
      <c r="GU909" s="28"/>
      <c r="GV909" s="28"/>
      <c r="GW909" s="28"/>
      <c r="GX909" s="28"/>
      <c r="GY909" s="28"/>
      <c r="GZ909" s="28"/>
      <c r="HA909" s="28"/>
      <c r="HB909" s="28"/>
      <c r="HC909" s="28"/>
      <c r="HD909" s="28"/>
      <c r="HE909" s="28"/>
      <c r="HF909" s="28"/>
      <c r="HG909" s="28"/>
      <c r="HH909" s="28"/>
      <c r="HI909" s="28"/>
      <c r="HJ909" s="28"/>
      <c r="HK909" s="28"/>
      <c r="HL909" s="28"/>
      <c r="HM909" s="28"/>
      <c r="HN909" s="28"/>
      <c r="HO909" s="28"/>
      <c r="HP909" s="28"/>
      <c r="HQ909" s="28"/>
      <c r="HR909" s="28"/>
      <c r="HS909" s="28"/>
      <c r="HT909" s="28"/>
      <c r="HU909" s="28"/>
      <c r="HV909" s="28"/>
      <c r="HW909" s="28"/>
      <c r="HX909" s="28"/>
      <c r="HY909" s="28"/>
      <c r="HZ909" s="28"/>
      <c r="IA909" s="28"/>
      <c r="IB909" s="28"/>
      <c r="IC909" s="28"/>
      <c r="ID909" s="28"/>
      <c r="IE909" s="28"/>
      <c r="IF909" s="28"/>
      <c r="IG909" s="28"/>
      <c r="IH909" s="28"/>
      <c r="II909" s="28"/>
      <c r="IJ909" s="28"/>
      <c r="IK909" s="28"/>
      <c r="IL909" s="28"/>
      <c r="IM909" s="28"/>
      <c r="IN909" s="28"/>
      <c r="IO909" s="28"/>
      <c r="IP909" s="28"/>
      <c r="IQ909" s="28"/>
      <c r="IR909" s="28"/>
      <c r="IS909" s="28"/>
      <c r="IT909" s="28"/>
      <c r="IU909" s="28"/>
    </row>
    <row r="910" spans="1:255" s="206" customFormat="1" ht="15" thickTop="1">
      <c r="A910" s="253"/>
      <c r="B910" s="254"/>
      <c r="C910" s="254"/>
      <c r="D910" s="255"/>
      <c r="E910" s="255"/>
      <c r="F910" s="256"/>
      <c r="G910" s="257"/>
      <c r="H910" s="344"/>
      <c r="I910" s="219"/>
      <c r="J910" s="238"/>
      <c r="K910" s="201"/>
      <c r="L910" s="201"/>
      <c r="M910" s="201"/>
      <c r="N910" s="201"/>
      <c r="O910" s="201"/>
      <c r="P910" s="201"/>
      <c r="Q910" s="201"/>
    </row>
    <row r="911" spans="1:255" s="206" customFormat="1">
      <c r="A911" s="253"/>
      <c r="B911" s="254"/>
      <c r="C911" s="254"/>
      <c r="D911" s="255"/>
      <c r="E911" s="255"/>
      <c r="F911" s="256"/>
      <c r="G911" s="257"/>
      <c r="H911" s="344"/>
      <c r="I911" s="219"/>
      <c r="J911" s="238"/>
      <c r="K911" s="201"/>
      <c r="L911" s="201"/>
      <c r="M911" s="201"/>
      <c r="N911" s="201"/>
      <c r="O911" s="201"/>
      <c r="P911" s="201"/>
      <c r="Q911" s="201"/>
    </row>
    <row r="912" spans="1:255" s="28" customFormat="1">
      <c r="A912" s="225" t="s">
        <v>23</v>
      </c>
      <c r="B912" s="226"/>
      <c r="C912" s="226"/>
      <c r="D912" s="227" t="s">
        <v>24</v>
      </c>
      <c r="E912" s="227"/>
      <c r="F912" s="229"/>
      <c r="G912" s="228"/>
      <c r="H912" s="345"/>
      <c r="I912" s="229"/>
      <c r="J912" s="206"/>
      <c r="K912" s="201"/>
      <c r="L912" s="201"/>
      <c r="M912" s="201"/>
      <c r="N912" s="201"/>
      <c r="O912" s="201"/>
      <c r="P912" s="201"/>
      <c r="Q912" s="201"/>
      <c r="R912" s="206"/>
      <c r="S912" s="206"/>
      <c r="T912" s="206"/>
      <c r="U912" s="206"/>
      <c r="V912" s="206"/>
      <c r="W912" s="206"/>
      <c r="X912" s="206"/>
      <c r="Y912" s="206"/>
      <c r="Z912" s="206"/>
      <c r="AA912" s="206"/>
      <c r="AB912" s="206"/>
      <c r="AC912" s="206"/>
      <c r="AD912" s="206"/>
      <c r="AE912" s="206"/>
      <c r="AF912" s="206"/>
      <c r="AG912" s="206"/>
      <c r="AH912" s="206"/>
      <c r="AI912" s="206"/>
      <c r="AJ912" s="206"/>
      <c r="AK912" s="206"/>
      <c r="AL912" s="206"/>
      <c r="AM912" s="206"/>
      <c r="AN912" s="206"/>
      <c r="AO912" s="206"/>
      <c r="AP912" s="206"/>
      <c r="AQ912" s="206"/>
      <c r="AR912" s="206"/>
      <c r="AS912" s="206"/>
      <c r="AT912" s="206"/>
      <c r="AU912" s="206"/>
      <c r="AV912" s="206"/>
      <c r="AW912" s="206"/>
      <c r="AX912" s="206"/>
      <c r="AY912" s="206"/>
      <c r="AZ912" s="206"/>
      <c r="BA912" s="206"/>
      <c r="BB912" s="206"/>
      <c r="BC912" s="206"/>
      <c r="BD912" s="206"/>
      <c r="BE912" s="206"/>
      <c r="BF912" s="206"/>
      <c r="BG912" s="206"/>
      <c r="BH912" s="206"/>
      <c r="BI912" s="206"/>
      <c r="BJ912" s="206"/>
      <c r="BK912" s="206"/>
      <c r="BL912" s="206"/>
      <c r="BM912" s="206"/>
      <c r="BN912" s="206"/>
      <c r="BO912" s="206"/>
      <c r="BP912" s="206"/>
      <c r="BQ912" s="206"/>
      <c r="BR912" s="206"/>
      <c r="BS912" s="206"/>
      <c r="BT912" s="206"/>
      <c r="BU912" s="206"/>
      <c r="BV912" s="206"/>
      <c r="BW912" s="206"/>
      <c r="BX912" s="206"/>
      <c r="BY912" s="206"/>
      <c r="BZ912" s="206"/>
      <c r="CA912" s="206"/>
      <c r="CB912" s="206"/>
      <c r="CC912" s="206"/>
      <c r="CD912" s="206"/>
      <c r="CE912" s="206"/>
      <c r="CF912" s="206"/>
      <c r="CG912" s="206"/>
      <c r="CH912" s="206"/>
      <c r="CI912" s="206"/>
      <c r="CJ912" s="206"/>
      <c r="CK912" s="206"/>
      <c r="CL912" s="206"/>
      <c r="CM912" s="206"/>
      <c r="CN912" s="206"/>
      <c r="CO912" s="206"/>
      <c r="CP912" s="206"/>
      <c r="CQ912" s="206"/>
      <c r="CR912" s="206"/>
      <c r="CS912" s="206"/>
      <c r="CT912" s="206"/>
      <c r="CU912" s="206"/>
      <c r="CV912" s="206"/>
      <c r="CW912" s="206"/>
      <c r="CX912" s="206"/>
      <c r="CY912" s="206"/>
      <c r="CZ912" s="206"/>
      <c r="DA912" s="206"/>
      <c r="DB912" s="206"/>
      <c r="DC912" s="206"/>
      <c r="DD912" s="206"/>
      <c r="DE912" s="206"/>
      <c r="DF912" s="206"/>
      <c r="DG912" s="206"/>
      <c r="DH912" s="206"/>
      <c r="DI912" s="206"/>
      <c r="DJ912" s="206"/>
      <c r="DK912" s="206"/>
      <c r="DL912" s="206"/>
      <c r="DM912" s="206"/>
      <c r="DN912" s="206"/>
      <c r="DO912" s="206"/>
      <c r="DP912" s="206"/>
      <c r="DQ912" s="206"/>
      <c r="DR912" s="206"/>
      <c r="DS912" s="206"/>
      <c r="DT912" s="206"/>
      <c r="DU912" s="206"/>
      <c r="DV912" s="206"/>
      <c r="DW912" s="206"/>
      <c r="DX912" s="206"/>
      <c r="DY912" s="206"/>
      <c r="DZ912" s="206"/>
      <c r="EA912" s="206"/>
      <c r="EB912" s="206"/>
      <c r="EC912" s="206"/>
      <c r="ED912" s="206"/>
      <c r="EE912" s="206"/>
      <c r="EF912" s="206"/>
      <c r="EG912" s="206"/>
      <c r="EH912" s="206"/>
      <c r="EI912" s="206"/>
      <c r="EJ912" s="206"/>
      <c r="EK912" s="206"/>
      <c r="EL912" s="206"/>
      <c r="EM912" s="206"/>
      <c r="EN912" s="206"/>
      <c r="EO912" s="206"/>
      <c r="EP912" s="206"/>
      <c r="EQ912" s="206"/>
      <c r="ER912" s="206"/>
      <c r="ES912" s="206"/>
      <c r="ET912" s="206"/>
      <c r="EU912" s="206"/>
      <c r="EV912" s="206"/>
      <c r="EW912" s="206"/>
      <c r="EX912" s="206"/>
      <c r="EY912" s="206"/>
      <c r="EZ912" s="206"/>
      <c r="FA912" s="206"/>
      <c r="FB912" s="206"/>
      <c r="FC912" s="206"/>
      <c r="FD912" s="206"/>
      <c r="FE912" s="206"/>
      <c r="FF912" s="206"/>
      <c r="FG912" s="206"/>
      <c r="FH912" s="206"/>
      <c r="FI912" s="206"/>
      <c r="FJ912" s="206"/>
      <c r="FK912" s="206"/>
      <c r="FL912" s="206"/>
      <c r="FM912" s="206"/>
      <c r="FN912" s="206"/>
      <c r="FO912" s="206"/>
      <c r="FP912" s="206"/>
      <c r="FQ912" s="206"/>
      <c r="FR912" s="206"/>
      <c r="FS912" s="206"/>
      <c r="FT912" s="206"/>
      <c r="FU912" s="206"/>
      <c r="FV912" s="206"/>
      <c r="FW912" s="206"/>
      <c r="FX912" s="206"/>
      <c r="FY912" s="206"/>
      <c r="FZ912" s="206"/>
      <c r="GA912" s="206"/>
      <c r="GB912" s="206"/>
      <c r="GC912" s="206"/>
      <c r="GD912" s="206"/>
      <c r="GE912" s="206"/>
      <c r="GF912" s="206"/>
      <c r="GG912" s="206"/>
      <c r="GH912" s="206"/>
      <c r="GI912" s="206"/>
      <c r="GJ912" s="206"/>
      <c r="GK912" s="206"/>
      <c r="GL912" s="206"/>
      <c r="GM912" s="206"/>
      <c r="GN912" s="206"/>
      <c r="GO912" s="206"/>
      <c r="GP912" s="206"/>
      <c r="GQ912" s="206"/>
      <c r="GR912" s="206"/>
      <c r="GS912" s="206"/>
      <c r="GT912" s="206"/>
      <c r="GU912" s="206"/>
      <c r="GV912" s="206"/>
      <c r="GW912" s="206"/>
      <c r="GX912" s="206"/>
      <c r="GY912" s="206"/>
      <c r="GZ912" s="206"/>
      <c r="HA912" s="206"/>
      <c r="HB912" s="206"/>
      <c r="HC912" s="206"/>
      <c r="HD912" s="206"/>
      <c r="HE912" s="206"/>
      <c r="HF912" s="206"/>
      <c r="HG912" s="206"/>
      <c r="HH912" s="206"/>
      <c r="HI912" s="206"/>
      <c r="HJ912" s="206"/>
      <c r="HK912" s="206"/>
      <c r="HL912" s="206"/>
      <c r="HM912" s="206"/>
      <c r="HN912" s="206"/>
      <c r="HO912" s="206"/>
      <c r="HP912" s="206"/>
      <c r="HQ912" s="206"/>
      <c r="HR912" s="206"/>
      <c r="HS912" s="206"/>
      <c r="HT912" s="206"/>
      <c r="HU912" s="206"/>
      <c r="HV912" s="206"/>
      <c r="HW912" s="206"/>
      <c r="HX912" s="206"/>
      <c r="HY912" s="206"/>
      <c r="HZ912" s="206"/>
      <c r="IA912" s="206"/>
      <c r="IB912" s="206"/>
      <c r="IC912" s="206"/>
      <c r="ID912" s="206"/>
      <c r="IE912" s="206"/>
      <c r="IF912" s="206"/>
      <c r="IG912" s="206"/>
      <c r="IH912" s="206"/>
      <c r="II912" s="206"/>
      <c r="IJ912" s="206"/>
      <c r="IK912" s="206"/>
      <c r="IL912" s="206"/>
      <c r="IM912" s="206"/>
      <c r="IN912" s="206"/>
      <c r="IO912" s="206"/>
      <c r="IP912" s="206"/>
      <c r="IQ912" s="206"/>
      <c r="IR912" s="206"/>
      <c r="IS912" s="206"/>
      <c r="IT912" s="206"/>
      <c r="IU912" s="206"/>
    </row>
    <row r="913" spans="1:255" s="28" customFormat="1">
      <c r="A913" s="222"/>
      <c r="B913" s="223"/>
      <c r="C913" s="206"/>
      <c r="D913" s="206"/>
      <c r="E913" s="206"/>
      <c r="F913" s="173"/>
      <c r="G913" s="200"/>
      <c r="H913" s="9"/>
      <c r="I913" s="173"/>
      <c r="J913" s="206"/>
      <c r="K913" s="201"/>
      <c r="L913" s="201"/>
      <c r="M913" s="201"/>
      <c r="N913" s="201"/>
      <c r="O913" s="201"/>
      <c r="P913" s="201"/>
      <c r="Q913" s="201"/>
      <c r="R913" s="206"/>
      <c r="S913" s="206"/>
      <c r="T913" s="206"/>
      <c r="U913" s="206"/>
      <c r="V913" s="206"/>
      <c r="W913" s="206"/>
      <c r="X913" s="206"/>
      <c r="Y913" s="206"/>
      <c r="Z913" s="206"/>
      <c r="AA913" s="206"/>
      <c r="AB913" s="206"/>
      <c r="AC913" s="206"/>
      <c r="AD913" s="206"/>
      <c r="AE913" s="206"/>
      <c r="AF913" s="206"/>
      <c r="AG913" s="206"/>
      <c r="AH913" s="206"/>
      <c r="AI913" s="206"/>
      <c r="AJ913" s="206"/>
      <c r="AK913" s="206"/>
      <c r="AL913" s="206"/>
      <c r="AM913" s="206"/>
      <c r="AN913" s="206"/>
      <c r="AO913" s="206"/>
      <c r="AP913" s="206"/>
      <c r="AQ913" s="206"/>
      <c r="AR913" s="206"/>
      <c r="AS913" s="206"/>
      <c r="AT913" s="206"/>
      <c r="AU913" s="206"/>
      <c r="AV913" s="206"/>
      <c r="AW913" s="206"/>
      <c r="AX913" s="206"/>
      <c r="AY913" s="206"/>
      <c r="AZ913" s="206"/>
      <c r="BA913" s="206"/>
      <c r="BB913" s="206"/>
      <c r="BC913" s="206"/>
      <c r="BD913" s="206"/>
      <c r="BE913" s="206"/>
      <c r="BF913" s="206"/>
      <c r="BG913" s="206"/>
      <c r="BH913" s="206"/>
      <c r="BI913" s="206"/>
      <c r="BJ913" s="206"/>
      <c r="BK913" s="206"/>
      <c r="BL913" s="206"/>
      <c r="BM913" s="206"/>
      <c r="BN913" s="206"/>
      <c r="BO913" s="206"/>
      <c r="BP913" s="206"/>
      <c r="BQ913" s="206"/>
      <c r="BR913" s="206"/>
      <c r="BS913" s="206"/>
      <c r="BT913" s="206"/>
      <c r="BU913" s="206"/>
      <c r="BV913" s="206"/>
      <c r="BW913" s="206"/>
      <c r="BX913" s="206"/>
      <c r="BY913" s="206"/>
      <c r="BZ913" s="206"/>
      <c r="CA913" s="206"/>
      <c r="CB913" s="206"/>
      <c r="CC913" s="206"/>
      <c r="CD913" s="206"/>
      <c r="CE913" s="206"/>
      <c r="CF913" s="206"/>
      <c r="CG913" s="206"/>
      <c r="CH913" s="206"/>
      <c r="CI913" s="206"/>
      <c r="CJ913" s="206"/>
      <c r="CK913" s="206"/>
      <c r="CL913" s="206"/>
      <c r="CM913" s="206"/>
      <c r="CN913" s="206"/>
      <c r="CO913" s="206"/>
      <c r="CP913" s="206"/>
      <c r="CQ913" s="206"/>
      <c r="CR913" s="206"/>
      <c r="CS913" s="206"/>
      <c r="CT913" s="206"/>
      <c r="CU913" s="206"/>
      <c r="CV913" s="206"/>
      <c r="CW913" s="206"/>
      <c r="CX913" s="206"/>
      <c r="CY913" s="206"/>
      <c r="CZ913" s="206"/>
      <c r="DA913" s="206"/>
      <c r="DB913" s="206"/>
      <c r="DC913" s="206"/>
      <c r="DD913" s="206"/>
      <c r="DE913" s="206"/>
      <c r="DF913" s="206"/>
      <c r="DG913" s="206"/>
      <c r="DH913" s="206"/>
      <c r="DI913" s="206"/>
      <c r="DJ913" s="206"/>
      <c r="DK913" s="206"/>
      <c r="DL913" s="206"/>
      <c r="DM913" s="206"/>
      <c r="DN913" s="206"/>
      <c r="DO913" s="206"/>
      <c r="DP913" s="206"/>
      <c r="DQ913" s="206"/>
      <c r="DR913" s="206"/>
      <c r="DS913" s="206"/>
      <c r="DT913" s="206"/>
      <c r="DU913" s="206"/>
      <c r="DV913" s="206"/>
      <c r="DW913" s="206"/>
      <c r="DX913" s="206"/>
      <c r="DY913" s="206"/>
      <c r="DZ913" s="206"/>
      <c r="EA913" s="206"/>
      <c r="EB913" s="206"/>
      <c r="EC913" s="206"/>
      <c r="ED913" s="206"/>
      <c r="EE913" s="206"/>
      <c r="EF913" s="206"/>
      <c r="EG913" s="206"/>
      <c r="EH913" s="206"/>
      <c r="EI913" s="206"/>
      <c r="EJ913" s="206"/>
      <c r="EK913" s="206"/>
      <c r="EL913" s="206"/>
      <c r="EM913" s="206"/>
      <c r="EN913" s="206"/>
      <c r="EO913" s="206"/>
      <c r="EP913" s="206"/>
      <c r="EQ913" s="206"/>
      <c r="ER913" s="206"/>
      <c r="ES913" s="206"/>
      <c r="ET913" s="206"/>
      <c r="EU913" s="206"/>
      <c r="EV913" s="206"/>
      <c r="EW913" s="206"/>
      <c r="EX913" s="206"/>
      <c r="EY913" s="206"/>
      <c r="EZ913" s="206"/>
      <c r="FA913" s="206"/>
      <c r="FB913" s="206"/>
      <c r="FC913" s="206"/>
      <c r="FD913" s="206"/>
      <c r="FE913" s="206"/>
      <c r="FF913" s="206"/>
      <c r="FG913" s="206"/>
      <c r="FH913" s="206"/>
      <c r="FI913" s="206"/>
      <c r="FJ913" s="206"/>
      <c r="FK913" s="206"/>
      <c r="FL913" s="206"/>
      <c r="FM913" s="206"/>
      <c r="FN913" s="206"/>
      <c r="FO913" s="206"/>
      <c r="FP913" s="206"/>
      <c r="FQ913" s="206"/>
      <c r="FR913" s="206"/>
      <c r="FS913" s="206"/>
      <c r="FT913" s="206"/>
      <c r="FU913" s="206"/>
      <c r="FV913" s="206"/>
      <c r="FW913" s="206"/>
      <c r="FX913" s="206"/>
      <c r="FY913" s="206"/>
      <c r="FZ913" s="206"/>
      <c r="GA913" s="206"/>
      <c r="GB913" s="206"/>
      <c r="GC913" s="206"/>
      <c r="GD913" s="206"/>
      <c r="GE913" s="206"/>
      <c r="GF913" s="206"/>
      <c r="GG913" s="206"/>
      <c r="GH913" s="206"/>
      <c r="GI913" s="206"/>
      <c r="GJ913" s="206"/>
      <c r="GK913" s="206"/>
      <c r="GL913" s="206"/>
      <c r="GM913" s="206"/>
      <c r="GN913" s="206"/>
      <c r="GO913" s="206"/>
      <c r="GP913" s="206"/>
      <c r="GQ913" s="206"/>
      <c r="GR913" s="206"/>
      <c r="GS913" s="206"/>
      <c r="GT913" s="206"/>
      <c r="GU913" s="206"/>
      <c r="GV913" s="206"/>
      <c r="GW913" s="206"/>
      <c r="GX913" s="206"/>
      <c r="GY913" s="206"/>
      <c r="GZ913" s="206"/>
      <c r="HA913" s="206"/>
      <c r="HB913" s="206"/>
      <c r="HC913" s="206"/>
      <c r="HD913" s="206"/>
      <c r="HE913" s="206"/>
      <c r="HF913" s="206"/>
      <c r="HG913" s="206"/>
      <c r="HH913" s="206"/>
      <c r="HI913" s="206"/>
      <c r="HJ913" s="206"/>
      <c r="HK913" s="206"/>
      <c r="HL913" s="206"/>
      <c r="HM913" s="206"/>
      <c r="HN913" s="206"/>
      <c r="HO913" s="206"/>
      <c r="HP913" s="206"/>
      <c r="HQ913" s="206"/>
      <c r="HR913" s="206"/>
      <c r="HS913" s="206"/>
      <c r="HT913" s="206"/>
      <c r="HU913" s="206"/>
      <c r="HV913" s="206"/>
      <c r="HW913" s="206"/>
      <c r="HX913" s="206"/>
      <c r="HY913" s="206"/>
      <c r="HZ913" s="206"/>
      <c r="IA913" s="206"/>
      <c r="IB913" s="206"/>
      <c r="IC913" s="206"/>
      <c r="ID913" s="206"/>
      <c r="IE913" s="206"/>
      <c r="IF913" s="206"/>
      <c r="IG913" s="206"/>
      <c r="IH913" s="206"/>
      <c r="II913" s="206"/>
      <c r="IJ913" s="206"/>
      <c r="IK913" s="206"/>
      <c r="IL913" s="206"/>
      <c r="IM913" s="206"/>
      <c r="IN913" s="206"/>
      <c r="IO913" s="206"/>
      <c r="IP913" s="206"/>
      <c r="IQ913" s="206"/>
      <c r="IR913" s="206"/>
      <c r="IS913" s="206"/>
      <c r="IT913" s="206"/>
      <c r="IU913" s="206"/>
    </row>
    <row r="914" spans="1:255" s="28" customFormat="1">
      <c r="A914" s="222"/>
      <c r="B914" s="223"/>
      <c r="C914" s="206"/>
      <c r="D914" s="206" t="s">
        <v>289</v>
      </c>
      <c r="E914" s="206"/>
      <c r="F914" s="206"/>
      <c r="G914" s="173"/>
      <c r="H914" s="9"/>
      <c r="I914" s="173"/>
      <c r="J914" s="206"/>
      <c r="K914" s="201"/>
      <c r="L914" s="201"/>
      <c r="M914" s="201"/>
      <c r="N914" s="201"/>
      <c r="O914" s="201"/>
      <c r="P914" s="201"/>
      <c r="Q914" s="201"/>
      <c r="R914" s="206"/>
      <c r="S914" s="206"/>
      <c r="T914" s="206"/>
      <c r="U914" s="206"/>
      <c r="V914" s="206"/>
      <c r="W914" s="206"/>
      <c r="X914" s="206"/>
      <c r="Y914" s="206"/>
      <c r="Z914" s="206"/>
      <c r="AA914" s="206"/>
      <c r="AB914" s="206"/>
      <c r="AC914" s="206"/>
      <c r="AD914" s="206"/>
      <c r="AE914" s="206"/>
      <c r="AF914" s="206"/>
      <c r="AG914" s="206"/>
      <c r="AH914" s="206"/>
      <c r="AI914" s="206"/>
      <c r="AJ914" s="206"/>
      <c r="AK914" s="206"/>
      <c r="AL914" s="206"/>
      <c r="AM914" s="206"/>
      <c r="AN914" s="206"/>
      <c r="AO914" s="206"/>
      <c r="AP914" s="206"/>
      <c r="AQ914" s="206"/>
      <c r="AR914" s="206"/>
      <c r="AS914" s="206"/>
      <c r="AT914" s="206"/>
      <c r="AU914" s="206"/>
      <c r="AV914" s="206"/>
      <c r="AW914" s="206"/>
      <c r="AX914" s="206"/>
      <c r="AY914" s="206"/>
      <c r="AZ914" s="206"/>
      <c r="BA914" s="206"/>
      <c r="BB914" s="206"/>
      <c r="BC914" s="206"/>
      <c r="BD914" s="206"/>
      <c r="BE914" s="206"/>
      <c r="BF914" s="206"/>
      <c r="BG914" s="206"/>
      <c r="BH914" s="206"/>
      <c r="BI914" s="206"/>
      <c r="BJ914" s="206"/>
      <c r="BK914" s="206"/>
      <c r="BL914" s="206"/>
      <c r="BM914" s="206"/>
      <c r="BN914" s="206"/>
      <c r="BO914" s="206"/>
      <c r="BP914" s="206"/>
      <c r="BQ914" s="206"/>
      <c r="BR914" s="206"/>
      <c r="BS914" s="206"/>
      <c r="BT914" s="206"/>
      <c r="BU914" s="206"/>
      <c r="BV914" s="206"/>
      <c r="BW914" s="206"/>
      <c r="BX914" s="206"/>
      <c r="BY914" s="206"/>
      <c r="BZ914" s="206"/>
      <c r="CA914" s="206"/>
      <c r="CB914" s="206"/>
      <c r="CC914" s="206"/>
      <c r="CD914" s="206"/>
      <c r="CE914" s="206"/>
      <c r="CF914" s="206"/>
      <c r="CG914" s="206"/>
      <c r="CH914" s="206"/>
      <c r="CI914" s="206"/>
      <c r="CJ914" s="206"/>
      <c r="CK914" s="206"/>
      <c r="CL914" s="206"/>
      <c r="CM914" s="206"/>
      <c r="CN914" s="206"/>
      <c r="CO914" s="206"/>
      <c r="CP914" s="206"/>
      <c r="CQ914" s="206"/>
      <c r="CR914" s="206"/>
      <c r="CS914" s="206"/>
      <c r="CT914" s="206"/>
      <c r="CU914" s="206"/>
      <c r="CV914" s="206"/>
      <c r="CW914" s="206"/>
      <c r="CX914" s="206"/>
      <c r="CY914" s="206"/>
      <c r="CZ914" s="206"/>
      <c r="DA914" s="206"/>
      <c r="DB914" s="206"/>
      <c r="DC914" s="206"/>
      <c r="DD914" s="206"/>
      <c r="DE914" s="206"/>
      <c r="DF914" s="206"/>
      <c r="DG914" s="206"/>
      <c r="DH914" s="206"/>
      <c r="DI914" s="206"/>
      <c r="DJ914" s="206"/>
      <c r="DK914" s="206"/>
      <c r="DL914" s="206"/>
      <c r="DM914" s="206"/>
      <c r="DN914" s="206"/>
      <c r="DO914" s="206"/>
      <c r="DP914" s="206"/>
      <c r="DQ914" s="206"/>
      <c r="DR914" s="206"/>
      <c r="DS914" s="206"/>
      <c r="DT914" s="206"/>
      <c r="DU914" s="206"/>
      <c r="DV914" s="206"/>
      <c r="DW914" s="206"/>
      <c r="DX914" s="206"/>
      <c r="DY914" s="206"/>
      <c r="DZ914" s="206"/>
      <c r="EA914" s="206"/>
      <c r="EB914" s="206"/>
      <c r="EC914" s="206"/>
      <c r="ED914" s="206"/>
      <c r="EE914" s="206"/>
      <c r="EF914" s="206"/>
      <c r="EG914" s="206"/>
      <c r="EH914" s="206"/>
      <c r="EI914" s="206"/>
      <c r="EJ914" s="206"/>
      <c r="EK914" s="206"/>
      <c r="EL914" s="206"/>
      <c r="EM914" s="206"/>
      <c r="EN914" s="206"/>
      <c r="EO914" s="206"/>
      <c r="EP914" s="206"/>
      <c r="EQ914" s="206"/>
      <c r="ER914" s="206"/>
      <c r="ES914" s="206"/>
      <c r="ET914" s="206"/>
      <c r="EU914" s="206"/>
      <c r="EV914" s="206"/>
      <c r="EW914" s="206"/>
      <c r="EX914" s="206"/>
      <c r="EY914" s="206"/>
      <c r="EZ914" s="206"/>
      <c r="FA914" s="206"/>
      <c r="FB914" s="206"/>
      <c r="FC914" s="206"/>
      <c r="FD914" s="206"/>
      <c r="FE914" s="206"/>
      <c r="FF914" s="206"/>
      <c r="FG914" s="206"/>
      <c r="FH914" s="206"/>
      <c r="FI914" s="206"/>
      <c r="FJ914" s="206"/>
      <c r="FK914" s="206"/>
      <c r="FL914" s="206"/>
      <c r="FM914" s="206"/>
      <c r="FN914" s="206"/>
      <c r="FO914" s="206"/>
      <c r="FP914" s="206"/>
      <c r="FQ914" s="206"/>
      <c r="FR914" s="206"/>
      <c r="FS914" s="206"/>
      <c r="FT914" s="206"/>
      <c r="FU914" s="206"/>
      <c r="FV914" s="206"/>
      <c r="FW914" s="206"/>
      <c r="FX914" s="206"/>
      <c r="FY914" s="206"/>
      <c r="FZ914" s="206"/>
      <c r="GA914" s="206"/>
      <c r="GB914" s="206"/>
      <c r="GC914" s="206"/>
      <c r="GD914" s="206"/>
      <c r="GE914" s="206"/>
      <c r="GF914" s="206"/>
      <c r="GG914" s="206"/>
      <c r="GH914" s="206"/>
      <c r="GI914" s="206"/>
      <c r="GJ914" s="206"/>
      <c r="GK914" s="206"/>
      <c r="GL914" s="206"/>
      <c r="GM914" s="206"/>
      <c r="GN914" s="206"/>
      <c r="GO914" s="206"/>
      <c r="GP914" s="206"/>
      <c r="GQ914" s="206"/>
      <c r="GR914" s="206"/>
      <c r="GS914" s="206"/>
      <c r="GT914" s="206"/>
      <c r="GU914" s="206"/>
      <c r="GV914" s="206"/>
      <c r="GW914" s="206"/>
      <c r="GX914" s="206"/>
      <c r="GY914" s="206"/>
      <c r="GZ914" s="206"/>
      <c r="HA914" s="206"/>
      <c r="HB914" s="206"/>
      <c r="HC914" s="206"/>
      <c r="HD914" s="206"/>
      <c r="HE914" s="206"/>
      <c r="HF914" s="206"/>
      <c r="HG914" s="206"/>
      <c r="HH914" s="206"/>
      <c r="HI914" s="206"/>
      <c r="HJ914" s="206"/>
      <c r="HK914" s="206"/>
      <c r="HL914" s="206"/>
      <c r="HM914" s="206"/>
      <c r="HN914" s="206"/>
      <c r="HO914" s="206"/>
      <c r="HP914" s="206"/>
      <c r="HQ914" s="206"/>
      <c r="HR914" s="206"/>
      <c r="HS914" s="206"/>
      <c r="HT914" s="206"/>
      <c r="HU914" s="206"/>
      <c r="HV914" s="206"/>
      <c r="HW914" s="206"/>
      <c r="HX914" s="206"/>
      <c r="HY914" s="206"/>
      <c r="HZ914" s="206"/>
      <c r="IA914" s="206"/>
      <c r="IB914" s="206"/>
      <c r="IC914" s="206"/>
      <c r="ID914" s="206"/>
      <c r="IE914" s="206"/>
      <c r="IF914" s="206"/>
      <c r="IG914" s="206"/>
      <c r="IH914" s="206"/>
      <c r="II914" s="206"/>
      <c r="IJ914" s="206"/>
      <c r="IK914" s="206"/>
      <c r="IL914" s="206"/>
      <c r="IM914" s="206"/>
      <c r="IN914" s="206"/>
      <c r="IO914" s="206"/>
      <c r="IP914" s="206"/>
      <c r="IQ914" s="206"/>
      <c r="IR914" s="206"/>
      <c r="IS914" s="206"/>
      <c r="IT914" s="206"/>
      <c r="IU914" s="206"/>
    </row>
    <row r="915" spans="1:255" s="28" customFormat="1" ht="71.25">
      <c r="A915" s="222" t="s">
        <v>23</v>
      </c>
      <c r="B915" s="223">
        <v>1</v>
      </c>
      <c r="C915" s="22" t="s">
        <v>334</v>
      </c>
      <c r="D915" s="224" t="s">
        <v>290</v>
      </c>
      <c r="E915" s="206"/>
      <c r="F915" s="230"/>
      <c r="G915" s="173"/>
      <c r="H915" s="9"/>
      <c r="I915" s="201"/>
      <c r="J915" s="206"/>
      <c r="K915" s="201"/>
      <c r="L915" s="201"/>
      <c r="M915" s="201"/>
      <c r="N915" s="201"/>
      <c r="O915" s="201"/>
      <c r="P915" s="201"/>
      <c r="Q915" s="201"/>
      <c r="R915" s="206"/>
      <c r="S915" s="206"/>
      <c r="T915" s="206"/>
      <c r="U915" s="206"/>
      <c r="V915" s="206"/>
      <c r="W915" s="206"/>
      <c r="X915" s="206"/>
      <c r="Y915" s="206"/>
      <c r="Z915" s="206"/>
      <c r="AA915" s="206"/>
      <c r="AB915" s="206"/>
      <c r="AC915" s="206"/>
      <c r="AD915" s="206"/>
      <c r="AE915" s="206"/>
      <c r="AF915" s="206"/>
      <c r="AG915" s="206"/>
      <c r="AH915" s="206"/>
      <c r="AI915" s="206"/>
      <c r="AJ915" s="206"/>
      <c r="AK915" s="206"/>
      <c r="AL915" s="206"/>
      <c r="AM915" s="206"/>
      <c r="AN915" s="206"/>
      <c r="AO915" s="206"/>
      <c r="AP915" s="206"/>
      <c r="AQ915" s="206"/>
      <c r="AR915" s="206"/>
      <c r="AS915" s="206"/>
      <c r="AT915" s="206"/>
      <c r="AU915" s="206"/>
      <c r="AV915" s="206"/>
      <c r="AW915" s="206"/>
      <c r="AX915" s="206"/>
      <c r="AY915" s="206"/>
      <c r="AZ915" s="206"/>
      <c r="BA915" s="206"/>
      <c r="BB915" s="206"/>
      <c r="BC915" s="206"/>
      <c r="BD915" s="206"/>
      <c r="BE915" s="206"/>
      <c r="BF915" s="206"/>
      <c r="BG915" s="206"/>
      <c r="BH915" s="206"/>
      <c r="BI915" s="206"/>
      <c r="BJ915" s="206"/>
      <c r="BK915" s="206"/>
      <c r="BL915" s="206"/>
      <c r="BM915" s="206"/>
      <c r="BN915" s="206"/>
      <c r="BO915" s="206"/>
      <c r="BP915" s="206"/>
      <c r="BQ915" s="206"/>
      <c r="BR915" s="206"/>
      <c r="BS915" s="206"/>
      <c r="BT915" s="206"/>
      <c r="BU915" s="206"/>
      <c r="BV915" s="206"/>
      <c r="BW915" s="206"/>
      <c r="BX915" s="206"/>
      <c r="BY915" s="206"/>
      <c r="BZ915" s="206"/>
      <c r="CA915" s="206"/>
      <c r="CB915" s="206"/>
      <c r="CC915" s="206"/>
      <c r="CD915" s="206"/>
      <c r="CE915" s="206"/>
      <c r="CF915" s="206"/>
      <c r="CG915" s="206"/>
      <c r="CH915" s="206"/>
      <c r="CI915" s="206"/>
      <c r="CJ915" s="206"/>
      <c r="CK915" s="206"/>
      <c r="CL915" s="206"/>
      <c r="CM915" s="206"/>
      <c r="CN915" s="206"/>
      <c r="CO915" s="206"/>
      <c r="CP915" s="206"/>
      <c r="CQ915" s="206"/>
      <c r="CR915" s="206"/>
      <c r="CS915" s="206"/>
      <c r="CT915" s="206"/>
      <c r="CU915" s="206"/>
      <c r="CV915" s="206"/>
      <c r="CW915" s="206"/>
      <c r="CX915" s="206"/>
      <c r="CY915" s="206"/>
      <c r="CZ915" s="206"/>
      <c r="DA915" s="206"/>
      <c r="DB915" s="206"/>
      <c r="DC915" s="206"/>
      <c r="DD915" s="206"/>
      <c r="DE915" s="206"/>
      <c r="DF915" s="206"/>
      <c r="DG915" s="206"/>
      <c r="DH915" s="206"/>
      <c r="DI915" s="206"/>
      <c r="DJ915" s="206"/>
      <c r="DK915" s="206"/>
      <c r="DL915" s="206"/>
      <c r="DM915" s="206"/>
      <c r="DN915" s="206"/>
      <c r="DO915" s="206"/>
      <c r="DP915" s="206"/>
      <c r="DQ915" s="206"/>
      <c r="DR915" s="206"/>
      <c r="DS915" s="206"/>
      <c r="DT915" s="206"/>
      <c r="DU915" s="206"/>
      <c r="DV915" s="206"/>
      <c r="DW915" s="206"/>
      <c r="DX915" s="206"/>
      <c r="DY915" s="206"/>
      <c r="DZ915" s="206"/>
      <c r="EA915" s="206"/>
      <c r="EB915" s="206"/>
      <c r="EC915" s="206"/>
      <c r="ED915" s="206"/>
      <c r="EE915" s="206"/>
      <c r="EF915" s="206"/>
      <c r="EG915" s="206"/>
      <c r="EH915" s="206"/>
      <c r="EI915" s="206"/>
      <c r="EJ915" s="206"/>
      <c r="EK915" s="206"/>
      <c r="EL915" s="206"/>
      <c r="EM915" s="206"/>
      <c r="EN915" s="206"/>
      <c r="EO915" s="206"/>
      <c r="EP915" s="206"/>
      <c r="EQ915" s="206"/>
      <c r="ER915" s="206"/>
      <c r="ES915" s="206"/>
      <c r="ET915" s="206"/>
      <c r="EU915" s="206"/>
      <c r="EV915" s="206"/>
      <c r="EW915" s="206"/>
      <c r="EX915" s="206"/>
      <c r="EY915" s="206"/>
      <c r="EZ915" s="206"/>
      <c r="FA915" s="206"/>
      <c r="FB915" s="206"/>
      <c r="FC915" s="206"/>
      <c r="FD915" s="206"/>
      <c r="FE915" s="206"/>
      <c r="FF915" s="206"/>
      <c r="FG915" s="206"/>
      <c r="FH915" s="206"/>
      <c r="FI915" s="206"/>
      <c r="FJ915" s="206"/>
      <c r="FK915" s="206"/>
      <c r="FL915" s="206"/>
      <c r="FM915" s="206"/>
      <c r="FN915" s="206"/>
      <c r="FO915" s="206"/>
      <c r="FP915" s="206"/>
      <c r="FQ915" s="206"/>
      <c r="FR915" s="206"/>
      <c r="FS915" s="206"/>
      <c r="FT915" s="206"/>
      <c r="FU915" s="206"/>
      <c r="FV915" s="206"/>
      <c r="FW915" s="206"/>
      <c r="FX915" s="206"/>
      <c r="FY915" s="206"/>
      <c r="FZ915" s="206"/>
      <c r="GA915" s="206"/>
      <c r="GB915" s="206"/>
      <c r="GC915" s="206"/>
      <c r="GD915" s="206"/>
      <c r="GE915" s="206"/>
      <c r="GF915" s="206"/>
      <c r="GG915" s="206"/>
      <c r="GH915" s="206"/>
      <c r="GI915" s="206"/>
      <c r="GJ915" s="206"/>
      <c r="GK915" s="206"/>
      <c r="GL915" s="206"/>
      <c r="GM915" s="206"/>
      <c r="GN915" s="206"/>
      <c r="GO915" s="206"/>
      <c r="GP915" s="206"/>
      <c r="GQ915" s="206"/>
      <c r="GR915" s="206"/>
      <c r="GS915" s="206"/>
      <c r="GT915" s="206"/>
      <c r="GU915" s="206"/>
      <c r="GV915" s="206"/>
      <c r="GW915" s="206"/>
      <c r="GX915" s="206"/>
      <c r="GY915" s="206"/>
      <c r="GZ915" s="206"/>
      <c r="HA915" s="206"/>
      <c r="HB915" s="206"/>
      <c r="HC915" s="206"/>
      <c r="HD915" s="206"/>
      <c r="HE915" s="206"/>
      <c r="HF915" s="206"/>
      <c r="HG915" s="206"/>
      <c r="HH915" s="206"/>
      <c r="HI915" s="206"/>
      <c r="HJ915" s="206"/>
      <c r="HK915" s="206"/>
      <c r="HL915" s="206"/>
      <c r="HM915" s="206"/>
      <c r="HN915" s="206"/>
      <c r="HO915" s="206"/>
      <c r="HP915" s="206"/>
      <c r="HQ915" s="206"/>
      <c r="HR915" s="206"/>
      <c r="HS915" s="206"/>
      <c r="HT915" s="206"/>
      <c r="HU915" s="206"/>
      <c r="HV915" s="206"/>
      <c r="HW915" s="206"/>
      <c r="HX915" s="206"/>
      <c r="HY915" s="206"/>
      <c r="HZ915" s="206"/>
      <c r="IA915" s="206"/>
      <c r="IB915" s="206"/>
      <c r="IC915" s="206"/>
      <c r="ID915" s="206"/>
      <c r="IE915" s="206"/>
      <c r="IF915" s="206"/>
      <c r="IG915" s="206"/>
      <c r="IH915" s="206"/>
      <c r="II915" s="206"/>
      <c r="IJ915" s="206"/>
      <c r="IK915" s="206"/>
      <c r="IL915" s="206"/>
      <c r="IM915" s="206"/>
      <c r="IN915" s="206"/>
      <c r="IO915" s="206"/>
      <c r="IP915" s="206"/>
      <c r="IQ915" s="206"/>
      <c r="IR915" s="206"/>
      <c r="IS915" s="206"/>
      <c r="IT915" s="206"/>
      <c r="IU915" s="206"/>
    </row>
    <row r="916" spans="1:255" s="28" customFormat="1">
      <c r="A916" s="21"/>
      <c r="B916" s="22"/>
      <c r="C916" s="22" t="s">
        <v>324</v>
      </c>
      <c r="D916" s="23"/>
      <c r="F916" s="193">
        <v>26</v>
      </c>
      <c r="G916" s="194" t="s">
        <v>286</v>
      </c>
      <c r="H916" s="9"/>
      <c r="I916" s="27"/>
      <c r="J916" s="147"/>
      <c r="K916" s="27">
        <f>+IF($C916=K$1,$F916*$H922,0)</f>
        <v>0</v>
      </c>
      <c r="L916" s="27">
        <f t="shared" ref="L916:Q916" si="397">+IF($C916=L$1,$F916*$H922,0)</f>
        <v>0</v>
      </c>
      <c r="M916" s="27">
        <f t="shared" si="397"/>
        <v>0</v>
      </c>
      <c r="N916" s="27">
        <f t="shared" si="397"/>
        <v>0</v>
      </c>
      <c r="O916" s="27">
        <f t="shared" si="397"/>
        <v>0</v>
      </c>
      <c r="P916" s="27">
        <f t="shared" si="397"/>
        <v>0</v>
      </c>
      <c r="Q916" s="27">
        <f t="shared" si="397"/>
        <v>0</v>
      </c>
    </row>
    <row r="917" spans="1:255" s="28" customFormat="1">
      <c r="A917" s="21"/>
      <c r="B917" s="22"/>
      <c r="C917" s="22" t="s">
        <v>325</v>
      </c>
      <c r="D917" s="23"/>
      <c r="F917" s="193">
        <v>26</v>
      </c>
      <c r="G917" s="194" t="s">
        <v>286</v>
      </c>
      <c r="H917" s="9"/>
      <c r="I917" s="27"/>
      <c r="J917" s="147"/>
      <c r="K917" s="27">
        <f>+IF($C917=K$1,$F917*$H922,0)</f>
        <v>0</v>
      </c>
      <c r="L917" s="27">
        <f t="shared" ref="L917:Q917" si="398">+IF($C917=L$1,$F917*$H922,0)</f>
        <v>0</v>
      </c>
      <c r="M917" s="27">
        <f t="shared" si="398"/>
        <v>0</v>
      </c>
      <c r="N917" s="27">
        <f t="shared" si="398"/>
        <v>0</v>
      </c>
      <c r="O917" s="27">
        <f t="shared" si="398"/>
        <v>0</v>
      </c>
      <c r="P917" s="27">
        <f t="shared" si="398"/>
        <v>0</v>
      </c>
      <c r="Q917" s="27">
        <f t="shared" si="398"/>
        <v>0</v>
      </c>
    </row>
    <row r="918" spans="1:255" s="28" customFormat="1">
      <c r="A918" s="21"/>
      <c r="B918" s="22"/>
      <c r="C918" s="22" t="s">
        <v>326</v>
      </c>
      <c r="D918" s="23"/>
      <c r="F918" s="193">
        <v>50</v>
      </c>
      <c r="G918" s="194" t="s">
        <v>286</v>
      </c>
      <c r="H918" s="9"/>
      <c r="I918" s="27"/>
      <c r="J918" s="147"/>
      <c r="K918" s="27">
        <f>+IF($C918=K$1,$F918*$H922,0)</f>
        <v>0</v>
      </c>
      <c r="L918" s="27">
        <f t="shared" ref="L918:Q918" si="399">+IF($C918=L$1,$F918*$H922,0)</f>
        <v>0</v>
      </c>
      <c r="M918" s="27">
        <f t="shared" si="399"/>
        <v>0</v>
      </c>
      <c r="N918" s="27">
        <f t="shared" si="399"/>
        <v>0</v>
      </c>
      <c r="O918" s="27">
        <f t="shared" si="399"/>
        <v>0</v>
      </c>
      <c r="P918" s="27">
        <f t="shared" si="399"/>
        <v>0</v>
      </c>
      <c r="Q918" s="27">
        <f t="shared" si="399"/>
        <v>0</v>
      </c>
    </row>
    <row r="919" spans="1:255" s="206" customFormat="1">
      <c r="A919" s="21"/>
      <c r="B919" s="22"/>
      <c r="C919" s="22" t="s">
        <v>327</v>
      </c>
      <c r="D919" s="23"/>
      <c r="E919" s="28"/>
      <c r="F919" s="193">
        <v>26</v>
      </c>
      <c r="G919" s="194" t="s">
        <v>286</v>
      </c>
      <c r="H919" s="9"/>
      <c r="I919" s="27"/>
      <c r="J919" s="147"/>
      <c r="K919" s="27">
        <f>+IF($C919=K$1,$F919*$H922,0)</f>
        <v>0</v>
      </c>
      <c r="L919" s="27">
        <f t="shared" ref="L919:Q919" si="400">+IF($C919=L$1,$F919*$H922,0)</f>
        <v>0</v>
      </c>
      <c r="M919" s="27">
        <f t="shared" si="400"/>
        <v>0</v>
      </c>
      <c r="N919" s="27">
        <f t="shared" si="400"/>
        <v>0</v>
      </c>
      <c r="O919" s="27">
        <f t="shared" si="400"/>
        <v>0</v>
      </c>
      <c r="P919" s="27">
        <f t="shared" si="400"/>
        <v>0</v>
      </c>
      <c r="Q919" s="27">
        <f t="shared" si="400"/>
        <v>0</v>
      </c>
      <c r="R919" s="28"/>
      <c r="S919" s="28"/>
      <c r="T919" s="28"/>
      <c r="U919" s="28"/>
      <c r="V919" s="28"/>
      <c r="W919" s="28"/>
      <c r="X919" s="28"/>
      <c r="Y919" s="28"/>
      <c r="Z919" s="28"/>
      <c r="AA919" s="28"/>
      <c r="AB919" s="28"/>
      <c r="AC919" s="28"/>
      <c r="AD919" s="28"/>
      <c r="AE919" s="28"/>
      <c r="AF919" s="28"/>
      <c r="AG919" s="28"/>
      <c r="AH919" s="28"/>
      <c r="AI919" s="28"/>
      <c r="AJ919" s="28"/>
      <c r="AK919" s="28"/>
      <c r="AL919" s="28"/>
      <c r="AM919" s="28"/>
      <c r="AN919" s="28"/>
      <c r="AO919" s="28"/>
      <c r="AP919" s="28"/>
      <c r="AQ919" s="28"/>
      <c r="AR919" s="28"/>
      <c r="AS919" s="28"/>
      <c r="AT919" s="28"/>
      <c r="AU919" s="28"/>
      <c r="AV919" s="28"/>
      <c r="AW919" s="28"/>
      <c r="AX919" s="28"/>
      <c r="AY919" s="28"/>
      <c r="AZ919" s="28"/>
      <c r="BA919" s="28"/>
      <c r="BB919" s="28"/>
      <c r="BC919" s="28"/>
      <c r="BD919" s="28"/>
      <c r="BE919" s="28"/>
      <c r="BF919" s="28"/>
      <c r="BG919" s="28"/>
      <c r="BH919" s="28"/>
      <c r="BI919" s="28"/>
      <c r="BJ919" s="28"/>
      <c r="BK919" s="28"/>
      <c r="BL919" s="28"/>
      <c r="BM919" s="28"/>
      <c r="BN919" s="28"/>
      <c r="BO919" s="28"/>
      <c r="BP919" s="28"/>
      <c r="BQ919" s="28"/>
      <c r="BR919" s="28"/>
      <c r="BS919" s="28"/>
      <c r="BT919" s="28"/>
      <c r="BU919" s="28"/>
      <c r="BV919" s="28"/>
      <c r="BW919" s="28"/>
      <c r="BX919" s="28"/>
      <c r="BY919" s="28"/>
      <c r="BZ919" s="28"/>
      <c r="CA919" s="28"/>
      <c r="CB919" s="28"/>
      <c r="CC919" s="28"/>
      <c r="CD919" s="28"/>
      <c r="CE919" s="28"/>
      <c r="CF919" s="28"/>
      <c r="CG919" s="28"/>
      <c r="CH919" s="28"/>
      <c r="CI919" s="28"/>
      <c r="CJ919" s="28"/>
      <c r="CK919" s="28"/>
      <c r="CL919" s="28"/>
      <c r="CM919" s="28"/>
      <c r="CN919" s="28"/>
      <c r="CO919" s="28"/>
      <c r="CP919" s="28"/>
      <c r="CQ919" s="28"/>
      <c r="CR919" s="28"/>
      <c r="CS919" s="28"/>
      <c r="CT919" s="28"/>
      <c r="CU919" s="28"/>
      <c r="CV919" s="28"/>
      <c r="CW919" s="28"/>
      <c r="CX919" s="28"/>
      <c r="CY919" s="28"/>
      <c r="CZ919" s="28"/>
      <c r="DA919" s="28"/>
      <c r="DB919" s="28"/>
      <c r="DC919" s="28"/>
      <c r="DD919" s="28"/>
      <c r="DE919" s="28"/>
      <c r="DF919" s="28"/>
      <c r="DG919" s="28"/>
      <c r="DH919" s="28"/>
      <c r="DI919" s="28"/>
      <c r="DJ919" s="28"/>
      <c r="DK919" s="28"/>
      <c r="DL919" s="28"/>
      <c r="DM919" s="28"/>
      <c r="DN919" s="28"/>
      <c r="DO919" s="28"/>
      <c r="DP919" s="28"/>
      <c r="DQ919" s="28"/>
      <c r="DR919" s="28"/>
      <c r="DS919" s="28"/>
      <c r="DT919" s="28"/>
      <c r="DU919" s="28"/>
      <c r="DV919" s="28"/>
      <c r="DW919" s="28"/>
      <c r="DX919" s="28"/>
      <c r="DY919" s="28"/>
      <c r="DZ919" s="28"/>
      <c r="EA919" s="28"/>
      <c r="EB919" s="28"/>
      <c r="EC919" s="28"/>
      <c r="ED919" s="28"/>
      <c r="EE919" s="28"/>
      <c r="EF919" s="28"/>
      <c r="EG919" s="28"/>
      <c r="EH919" s="28"/>
      <c r="EI919" s="28"/>
      <c r="EJ919" s="28"/>
      <c r="EK919" s="28"/>
      <c r="EL919" s="28"/>
      <c r="EM919" s="28"/>
      <c r="EN919" s="28"/>
      <c r="EO919" s="28"/>
      <c r="EP919" s="28"/>
      <c r="EQ919" s="28"/>
      <c r="ER919" s="28"/>
      <c r="ES919" s="28"/>
      <c r="ET919" s="28"/>
      <c r="EU919" s="28"/>
      <c r="EV919" s="28"/>
      <c r="EW919" s="28"/>
      <c r="EX919" s="28"/>
      <c r="EY919" s="28"/>
      <c r="EZ919" s="28"/>
      <c r="FA919" s="28"/>
      <c r="FB919" s="28"/>
      <c r="FC919" s="28"/>
      <c r="FD919" s="28"/>
      <c r="FE919" s="28"/>
      <c r="FF919" s="28"/>
      <c r="FG919" s="28"/>
      <c r="FH919" s="28"/>
      <c r="FI919" s="28"/>
      <c r="FJ919" s="28"/>
      <c r="FK919" s="28"/>
      <c r="FL919" s="28"/>
      <c r="FM919" s="28"/>
      <c r="FN919" s="28"/>
      <c r="FO919" s="28"/>
      <c r="FP919" s="28"/>
      <c r="FQ919" s="28"/>
      <c r="FR919" s="28"/>
      <c r="FS919" s="28"/>
      <c r="FT919" s="28"/>
      <c r="FU919" s="28"/>
      <c r="FV919" s="28"/>
      <c r="FW919" s="28"/>
      <c r="FX919" s="28"/>
      <c r="FY919" s="28"/>
      <c r="FZ919" s="28"/>
      <c r="GA919" s="28"/>
      <c r="GB919" s="28"/>
      <c r="GC919" s="28"/>
      <c r="GD919" s="28"/>
      <c r="GE919" s="28"/>
      <c r="GF919" s="28"/>
      <c r="GG919" s="28"/>
      <c r="GH919" s="28"/>
      <c r="GI919" s="28"/>
      <c r="GJ919" s="28"/>
      <c r="GK919" s="28"/>
      <c r="GL919" s="28"/>
      <c r="GM919" s="28"/>
      <c r="GN919" s="28"/>
      <c r="GO919" s="28"/>
      <c r="GP919" s="28"/>
      <c r="GQ919" s="28"/>
      <c r="GR919" s="28"/>
      <c r="GS919" s="28"/>
      <c r="GT919" s="28"/>
      <c r="GU919" s="28"/>
      <c r="GV919" s="28"/>
      <c r="GW919" s="28"/>
      <c r="GX919" s="28"/>
      <c r="GY919" s="28"/>
      <c r="GZ919" s="28"/>
      <c r="HA919" s="28"/>
      <c r="HB919" s="28"/>
      <c r="HC919" s="28"/>
      <c r="HD919" s="28"/>
      <c r="HE919" s="28"/>
      <c r="HF919" s="28"/>
      <c r="HG919" s="28"/>
      <c r="HH919" s="28"/>
      <c r="HI919" s="28"/>
      <c r="HJ919" s="28"/>
      <c r="HK919" s="28"/>
      <c r="HL919" s="28"/>
      <c r="HM919" s="28"/>
      <c r="HN919" s="28"/>
      <c r="HO919" s="28"/>
      <c r="HP919" s="28"/>
      <c r="HQ919" s="28"/>
      <c r="HR919" s="28"/>
      <c r="HS919" s="28"/>
      <c r="HT919" s="28"/>
      <c r="HU919" s="28"/>
      <c r="HV919" s="28"/>
      <c r="HW919" s="28"/>
      <c r="HX919" s="28"/>
      <c r="HY919" s="28"/>
      <c r="HZ919" s="28"/>
      <c r="IA919" s="28"/>
      <c r="IB919" s="28"/>
      <c r="IC919" s="28"/>
      <c r="ID919" s="28"/>
      <c r="IE919" s="28"/>
      <c r="IF919" s="28"/>
      <c r="IG919" s="28"/>
      <c r="IH919" s="28"/>
      <c r="II919" s="28"/>
      <c r="IJ919" s="28"/>
      <c r="IK919" s="28"/>
      <c r="IL919" s="28"/>
      <c r="IM919" s="28"/>
      <c r="IN919" s="28"/>
      <c r="IO919" s="28"/>
      <c r="IP919" s="28"/>
      <c r="IQ919" s="28"/>
      <c r="IR919" s="28"/>
      <c r="IS919" s="28"/>
      <c r="IT919" s="28"/>
      <c r="IU919" s="28"/>
    </row>
    <row r="920" spans="1:255" s="206" customFormat="1">
      <c r="A920" s="21"/>
      <c r="B920" s="22"/>
      <c r="C920" s="22" t="s">
        <v>328</v>
      </c>
      <c r="D920" s="23"/>
      <c r="E920" s="28"/>
      <c r="F920" s="193">
        <v>35</v>
      </c>
      <c r="G920" s="194" t="s">
        <v>286</v>
      </c>
      <c r="H920" s="9"/>
      <c r="I920" s="27"/>
      <c r="J920" s="147"/>
      <c r="K920" s="27">
        <f>+IF($C920=K$1,$F920*$H922,0)</f>
        <v>0</v>
      </c>
      <c r="L920" s="27">
        <f t="shared" ref="L920:Q920" si="401">+IF($C920=L$1,$F920*$H922,0)</f>
        <v>0</v>
      </c>
      <c r="M920" s="27">
        <f t="shared" si="401"/>
        <v>0</v>
      </c>
      <c r="N920" s="27">
        <f t="shared" si="401"/>
        <v>0</v>
      </c>
      <c r="O920" s="27">
        <f t="shared" si="401"/>
        <v>0</v>
      </c>
      <c r="P920" s="27">
        <f t="shared" si="401"/>
        <v>0</v>
      </c>
      <c r="Q920" s="27">
        <f t="shared" si="401"/>
        <v>0</v>
      </c>
      <c r="R920" s="28"/>
      <c r="S920" s="28"/>
      <c r="T920" s="28"/>
      <c r="U920" s="28"/>
      <c r="V920" s="28"/>
      <c r="W920" s="28"/>
      <c r="X920" s="28"/>
      <c r="Y920" s="28"/>
      <c r="Z920" s="28"/>
      <c r="AA920" s="28"/>
      <c r="AB920" s="28"/>
      <c r="AC920" s="28"/>
      <c r="AD920" s="28"/>
      <c r="AE920" s="28"/>
      <c r="AF920" s="28"/>
      <c r="AG920" s="28"/>
      <c r="AH920" s="28"/>
      <c r="AI920" s="28"/>
      <c r="AJ920" s="28"/>
      <c r="AK920" s="28"/>
      <c r="AL920" s="28"/>
      <c r="AM920" s="28"/>
      <c r="AN920" s="28"/>
      <c r="AO920" s="28"/>
      <c r="AP920" s="28"/>
      <c r="AQ920" s="28"/>
      <c r="AR920" s="28"/>
      <c r="AS920" s="28"/>
      <c r="AT920" s="28"/>
      <c r="AU920" s="28"/>
      <c r="AV920" s="28"/>
      <c r="AW920" s="28"/>
      <c r="AX920" s="28"/>
      <c r="AY920" s="28"/>
      <c r="AZ920" s="28"/>
      <c r="BA920" s="28"/>
      <c r="BB920" s="28"/>
      <c r="BC920" s="28"/>
      <c r="BD920" s="28"/>
      <c r="BE920" s="28"/>
      <c r="BF920" s="28"/>
      <c r="BG920" s="28"/>
      <c r="BH920" s="28"/>
      <c r="BI920" s="28"/>
      <c r="BJ920" s="28"/>
      <c r="BK920" s="28"/>
      <c r="BL920" s="28"/>
      <c r="BM920" s="28"/>
      <c r="BN920" s="28"/>
      <c r="BO920" s="28"/>
      <c r="BP920" s="28"/>
      <c r="BQ920" s="28"/>
      <c r="BR920" s="28"/>
      <c r="BS920" s="28"/>
      <c r="BT920" s="28"/>
      <c r="BU920" s="28"/>
      <c r="BV920" s="28"/>
      <c r="BW920" s="28"/>
      <c r="BX920" s="28"/>
      <c r="BY920" s="28"/>
      <c r="BZ920" s="28"/>
      <c r="CA920" s="28"/>
      <c r="CB920" s="28"/>
      <c r="CC920" s="28"/>
      <c r="CD920" s="28"/>
      <c r="CE920" s="28"/>
      <c r="CF920" s="28"/>
      <c r="CG920" s="28"/>
      <c r="CH920" s="28"/>
      <c r="CI920" s="28"/>
      <c r="CJ920" s="28"/>
      <c r="CK920" s="28"/>
      <c r="CL920" s="28"/>
      <c r="CM920" s="28"/>
      <c r="CN920" s="28"/>
      <c r="CO920" s="28"/>
      <c r="CP920" s="28"/>
      <c r="CQ920" s="28"/>
      <c r="CR920" s="28"/>
      <c r="CS920" s="28"/>
      <c r="CT920" s="28"/>
      <c r="CU920" s="28"/>
      <c r="CV920" s="28"/>
      <c r="CW920" s="28"/>
      <c r="CX920" s="28"/>
      <c r="CY920" s="28"/>
      <c r="CZ920" s="28"/>
      <c r="DA920" s="28"/>
      <c r="DB920" s="28"/>
      <c r="DC920" s="28"/>
      <c r="DD920" s="28"/>
      <c r="DE920" s="28"/>
      <c r="DF920" s="28"/>
      <c r="DG920" s="28"/>
      <c r="DH920" s="28"/>
      <c r="DI920" s="28"/>
      <c r="DJ920" s="28"/>
      <c r="DK920" s="28"/>
      <c r="DL920" s="28"/>
      <c r="DM920" s="28"/>
      <c r="DN920" s="28"/>
      <c r="DO920" s="28"/>
      <c r="DP920" s="28"/>
      <c r="DQ920" s="28"/>
      <c r="DR920" s="28"/>
      <c r="DS920" s="28"/>
      <c r="DT920" s="28"/>
      <c r="DU920" s="28"/>
      <c r="DV920" s="28"/>
      <c r="DW920" s="28"/>
      <c r="DX920" s="28"/>
      <c r="DY920" s="28"/>
      <c r="DZ920" s="28"/>
      <c r="EA920" s="28"/>
      <c r="EB920" s="28"/>
      <c r="EC920" s="28"/>
      <c r="ED920" s="28"/>
      <c r="EE920" s="28"/>
      <c r="EF920" s="28"/>
      <c r="EG920" s="28"/>
      <c r="EH920" s="28"/>
      <c r="EI920" s="28"/>
      <c r="EJ920" s="28"/>
      <c r="EK920" s="28"/>
      <c r="EL920" s="28"/>
      <c r="EM920" s="28"/>
      <c r="EN920" s="28"/>
      <c r="EO920" s="28"/>
      <c r="EP920" s="28"/>
      <c r="EQ920" s="28"/>
      <c r="ER920" s="28"/>
      <c r="ES920" s="28"/>
      <c r="ET920" s="28"/>
      <c r="EU920" s="28"/>
      <c r="EV920" s="28"/>
      <c r="EW920" s="28"/>
      <c r="EX920" s="28"/>
      <c r="EY920" s="28"/>
      <c r="EZ920" s="28"/>
      <c r="FA920" s="28"/>
      <c r="FB920" s="28"/>
      <c r="FC920" s="28"/>
      <c r="FD920" s="28"/>
      <c r="FE920" s="28"/>
      <c r="FF920" s="28"/>
      <c r="FG920" s="28"/>
      <c r="FH920" s="28"/>
      <c r="FI920" s="28"/>
      <c r="FJ920" s="28"/>
      <c r="FK920" s="28"/>
      <c r="FL920" s="28"/>
      <c r="FM920" s="28"/>
      <c r="FN920" s="28"/>
      <c r="FO920" s="28"/>
      <c r="FP920" s="28"/>
      <c r="FQ920" s="28"/>
      <c r="FR920" s="28"/>
      <c r="FS920" s="28"/>
      <c r="FT920" s="28"/>
      <c r="FU920" s="28"/>
      <c r="FV920" s="28"/>
      <c r="FW920" s="28"/>
      <c r="FX920" s="28"/>
      <c r="FY920" s="28"/>
      <c r="FZ920" s="28"/>
      <c r="GA920" s="28"/>
      <c r="GB920" s="28"/>
      <c r="GC920" s="28"/>
      <c r="GD920" s="28"/>
      <c r="GE920" s="28"/>
      <c r="GF920" s="28"/>
      <c r="GG920" s="28"/>
      <c r="GH920" s="28"/>
      <c r="GI920" s="28"/>
      <c r="GJ920" s="28"/>
      <c r="GK920" s="28"/>
      <c r="GL920" s="28"/>
      <c r="GM920" s="28"/>
      <c r="GN920" s="28"/>
      <c r="GO920" s="28"/>
      <c r="GP920" s="28"/>
      <c r="GQ920" s="28"/>
      <c r="GR920" s="28"/>
      <c r="GS920" s="28"/>
      <c r="GT920" s="28"/>
      <c r="GU920" s="28"/>
      <c r="GV920" s="28"/>
      <c r="GW920" s="28"/>
      <c r="GX920" s="28"/>
      <c r="GY920" s="28"/>
      <c r="GZ920" s="28"/>
      <c r="HA920" s="28"/>
      <c r="HB920" s="28"/>
      <c r="HC920" s="28"/>
      <c r="HD920" s="28"/>
      <c r="HE920" s="28"/>
      <c r="HF920" s="28"/>
      <c r="HG920" s="28"/>
      <c r="HH920" s="28"/>
      <c r="HI920" s="28"/>
      <c r="HJ920" s="28"/>
      <c r="HK920" s="28"/>
      <c r="HL920" s="28"/>
      <c r="HM920" s="28"/>
      <c r="HN920" s="28"/>
      <c r="HO920" s="28"/>
      <c r="HP920" s="28"/>
      <c r="HQ920" s="28"/>
      <c r="HR920" s="28"/>
      <c r="HS920" s="28"/>
      <c r="HT920" s="28"/>
      <c r="HU920" s="28"/>
      <c r="HV920" s="28"/>
      <c r="HW920" s="28"/>
      <c r="HX920" s="28"/>
      <c r="HY920" s="28"/>
      <c r="HZ920" s="28"/>
      <c r="IA920" s="28"/>
      <c r="IB920" s="28"/>
      <c r="IC920" s="28"/>
      <c r="ID920" s="28"/>
      <c r="IE920" s="28"/>
      <c r="IF920" s="28"/>
      <c r="IG920" s="28"/>
      <c r="IH920" s="28"/>
      <c r="II920" s="28"/>
      <c r="IJ920" s="28"/>
      <c r="IK920" s="28"/>
      <c r="IL920" s="28"/>
      <c r="IM920" s="28"/>
      <c r="IN920" s="28"/>
      <c r="IO920" s="28"/>
      <c r="IP920" s="28"/>
      <c r="IQ920" s="28"/>
      <c r="IR920" s="28"/>
      <c r="IS920" s="28"/>
      <c r="IT920" s="28"/>
      <c r="IU920" s="28"/>
    </row>
    <row r="921" spans="1:255" s="28" customFormat="1">
      <c r="A921" s="21"/>
      <c r="B921" s="22"/>
      <c r="C921" s="22" t="s">
        <v>329</v>
      </c>
      <c r="D921" s="23"/>
      <c r="F921" s="197">
        <v>26</v>
      </c>
      <c r="G921" s="198" t="s">
        <v>286</v>
      </c>
      <c r="H921" s="9"/>
      <c r="I921" s="27"/>
      <c r="J921" s="147"/>
      <c r="K921" s="27">
        <f>+IF($C921=K$1,$F921*$H922,0)</f>
        <v>0</v>
      </c>
      <c r="L921" s="27">
        <f t="shared" ref="L921:Q921" si="402">+IF($C921=L$1,$F921*$H922,0)</f>
        <v>0</v>
      </c>
      <c r="M921" s="27">
        <f t="shared" si="402"/>
        <v>0</v>
      </c>
      <c r="N921" s="27">
        <f t="shared" si="402"/>
        <v>0</v>
      </c>
      <c r="O921" s="27">
        <f t="shared" si="402"/>
        <v>0</v>
      </c>
      <c r="P921" s="27">
        <f t="shared" si="402"/>
        <v>0</v>
      </c>
      <c r="Q921" s="27">
        <f t="shared" si="402"/>
        <v>0</v>
      </c>
    </row>
    <row r="922" spans="1:255" s="28" customFormat="1">
      <c r="A922" s="21"/>
      <c r="B922" s="22"/>
      <c r="D922" s="23"/>
      <c r="F922" s="24">
        <f>SUM(F916:F921)</f>
        <v>189</v>
      </c>
      <c r="G922" s="25" t="s">
        <v>286</v>
      </c>
      <c r="H922" s="348">
        <v>0</v>
      </c>
      <c r="I922" s="27">
        <f>F922*ROUND(H922,2)</f>
        <v>0</v>
      </c>
      <c r="J922" s="147"/>
      <c r="K922" s="27"/>
      <c r="L922" s="27"/>
      <c r="M922" s="27"/>
      <c r="N922" s="27"/>
      <c r="O922" s="27"/>
      <c r="P922" s="27"/>
      <c r="Q922" s="27"/>
    </row>
    <row r="923" spans="1:255" s="28" customFormat="1">
      <c r="A923" s="222"/>
      <c r="B923" s="223"/>
      <c r="C923" s="206"/>
      <c r="D923" s="206" t="s">
        <v>291</v>
      </c>
      <c r="E923" s="206"/>
      <c r="F923" s="230"/>
      <c r="G923" s="173"/>
      <c r="H923" s="9"/>
      <c r="I923" s="173"/>
      <c r="J923" s="206"/>
      <c r="K923" s="201"/>
      <c r="L923" s="201"/>
      <c r="M923" s="201"/>
      <c r="N923" s="201"/>
      <c r="O923" s="201"/>
      <c r="P923" s="201"/>
      <c r="Q923" s="201"/>
      <c r="R923" s="206"/>
      <c r="S923" s="206"/>
      <c r="T923" s="206"/>
      <c r="U923" s="206"/>
      <c r="V923" s="206"/>
      <c r="W923" s="206"/>
      <c r="X923" s="206"/>
      <c r="Y923" s="206"/>
      <c r="Z923" s="206"/>
      <c r="AA923" s="206"/>
      <c r="AB923" s="206"/>
      <c r="AC923" s="206"/>
      <c r="AD923" s="206"/>
      <c r="AE923" s="206"/>
      <c r="AF923" s="206"/>
      <c r="AG923" s="206"/>
      <c r="AH923" s="206"/>
      <c r="AI923" s="206"/>
      <c r="AJ923" s="206"/>
      <c r="AK923" s="206"/>
      <c r="AL923" s="206"/>
      <c r="AM923" s="206"/>
      <c r="AN923" s="206"/>
      <c r="AO923" s="206"/>
      <c r="AP923" s="206"/>
      <c r="AQ923" s="206"/>
      <c r="AR923" s="206"/>
      <c r="AS923" s="206"/>
      <c r="AT923" s="206"/>
      <c r="AU923" s="206"/>
      <c r="AV923" s="206"/>
      <c r="AW923" s="206"/>
      <c r="AX923" s="206"/>
      <c r="AY923" s="206"/>
      <c r="AZ923" s="206"/>
      <c r="BA923" s="206"/>
      <c r="BB923" s="206"/>
      <c r="BC923" s="206"/>
      <c r="BD923" s="206"/>
      <c r="BE923" s="206"/>
      <c r="BF923" s="206"/>
      <c r="BG923" s="206"/>
      <c r="BH923" s="206"/>
      <c r="BI923" s="206"/>
      <c r="BJ923" s="206"/>
      <c r="BK923" s="206"/>
      <c r="BL923" s="206"/>
      <c r="BM923" s="206"/>
      <c r="BN923" s="206"/>
      <c r="BO923" s="206"/>
      <c r="BP923" s="206"/>
      <c r="BQ923" s="206"/>
      <c r="BR923" s="206"/>
      <c r="BS923" s="206"/>
      <c r="BT923" s="206"/>
      <c r="BU923" s="206"/>
      <c r="BV923" s="206"/>
      <c r="BW923" s="206"/>
      <c r="BX923" s="206"/>
      <c r="BY923" s="206"/>
      <c r="BZ923" s="206"/>
      <c r="CA923" s="206"/>
      <c r="CB923" s="206"/>
      <c r="CC923" s="206"/>
      <c r="CD923" s="206"/>
      <c r="CE923" s="206"/>
      <c r="CF923" s="206"/>
      <c r="CG923" s="206"/>
      <c r="CH923" s="206"/>
      <c r="CI923" s="206"/>
      <c r="CJ923" s="206"/>
      <c r="CK923" s="206"/>
      <c r="CL923" s="206"/>
      <c r="CM923" s="206"/>
      <c r="CN923" s="206"/>
      <c r="CO923" s="206"/>
      <c r="CP923" s="206"/>
      <c r="CQ923" s="206"/>
      <c r="CR923" s="206"/>
      <c r="CS923" s="206"/>
      <c r="CT923" s="206"/>
      <c r="CU923" s="206"/>
      <c r="CV923" s="206"/>
      <c r="CW923" s="206"/>
      <c r="CX923" s="206"/>
      <c r="CY923" s="206"/>
      <c r="CZ923" s="206"/>
      <c r="DA923" s="206"/>
      <c r="DB923" s="206"/>
      <c r="DC923" s="206"/>
      <c r="DD923" s="206"/>
      <c r="DE923" s="206"/>
      <c r="DF923" s="206"/>
      <c r="DG923" s="206"/>
      <c r="DH923" s="206"/>
      <c r="DI923" s="206"/>
      <c r="DJ923" s="206"/>
      <c r="DK923" s="206"/>
      <c r="DL923" s="206"/>
      <c r="DM923" s="206"/>
      <c r="DN923" s="206"/>
      <c r="DO923" s="206"/>
      <c r="DP923" s="206"/>
      <c r="DQ923" s="206"/>
      <c r="DR923" s="206"/>
      <c r="DS923" s="206"/>
      <c r="DT923" s="206"/>
      <c r="DU923" s="206"/>
      <c r="DV923" s="206"/>
      <c r="DW923" s="206"/>
      <c r="DX923" s="206"/>
      <c r="DY923" s="206"/>
      <c r="DZ923" s="206"/>
      <c r="EA923" s="206"/>
      <c r="EB923" s="206"/>
      <c r="EC923" s="206"/>
      <c r="ED923" s="206"/>
      <c r="EE923" s="206"/>
      <c r="EF923" s="206"/>
      <c r="EG923" s="206"/>
      <c r="EH923" s="206"/>
      <c r="EI923" s="206"/>
      <c r="EJ923" s="206"/>
      <c r="EK923" s="206"/>
      <c r="EL923" s="206"/>
      <c r="EM923" s="206"/>
      <c r="EN923" s="206"/>
      <c r="EO923" s="206"/>
      <c r="EP923" s="206"/>
      <c r="EQ923" s="206"/>
      <c r="ER923" s="206"/>
      <c r="ES923" s="206"/>
      <c r="ET923" s="206"/>
      <c r="EU923" s="206"/>
      <c r="EV923" s="206"/>
      <c r="EW923" s="206"/>
      <c r="EX923" s="206"/>
      <c r="EY923" s="206"/>
      <c r="EZ923" s="206"/>
      <c r="FA923" s="206"/>
      <c r="FB923" s="206"/>
      <c r="FC923" s="206"/>
      <c r="FD923" s="206"/>
      <c r="FE923" s="206"/>
      <c r="FF923" s="206"/>
      <c r="FG923" s="206"/>
      <c r="FH923" s="206"/>
      <c r="FI923" s="206"/>
      <c r="FJ923" s="206"/>
      <c r="FK923" s="206"/>
      <c r="FL923" s="206"/>
      <c r="FM923" s="206"/>
      <c r="FN923" s="206"/>
      <c r="FO923" s="206"/>
      <c r="FP923" s="206"/>
      <c r="FQ923" s="206"/>
      <c r="FR923" s="206"/>
      <c r="FS923" s="206"/>
      <c r="FT923" s="206"/>
      <c r="FU923" s="206"/>
      <c r="FV923" s="206"/>
      <c r="FW923" s="206"/>
      <c r="FX923" s="206"/>
      <c r="FY923" s="206"/>
      <c r="FZ923" s="206"/>
      <c r="GA923" s="206"/>
      <c r="GB923" s="206"/>
      <c r="GC923" s="206"/>
      <c r="GD923" s="206"/>
      <c r="GE923" s="206"/>
      <c r="GF923" s="206"/>
      <c r="GG923" s="206"/>
      <c r="GH923" s="206"/>
      <c r="GI923" s="206"/>
      <c r="GJ923" s="206"/>
      <c r="GK923" s="206"/>
      <c r="GL923" s="206"/>
      <c r="GM923" s="206"/>
      <c r="GN923" s="206"/>
      <c r="GO923" s="206"/>
      <c r="GP923" s="206"/>
      <c r="GQ923" s="206"/>
      <c r="GR923" s="206"/>
      <c r="GS923" s="206"/>
      <c r="GT923" s="206"/>
      <c r="GU923" s="206"/>
      <c r="GV923" s="206"/>
      <c r="GW923" s="206"/>
      <c r="GX923" s="206"/>
      <c r="GY923" s="206"/>
      <c r="GZ923" s="206"/>
      <c r="HA923" s="206"/>
      <c r="HB923" s="206"/>
      <c r="HC923" s="206"/>
      <c r="HD923" s="206"/>
      <c r="HE923" s="206"/>
      <c r="HF923" s="206"/>
      <c r="HG923" s="206"/>
      <c r="HH923" s="206"/>
      <c r="HI923" s="206"/>
      <c r="HJ923" s="206"/>
      <c r="HK923" s="206"/>
      <c r="HL923" s="206"/>
      <c r="HM923" s="206"/>
      <c r="HN923" s="206"/>
      <c r="HO923" s="206"/>
      <c r="HP923" s="206"/>
      <c r="HQ923" s="206"/>
      <c r="HR923" s="206"/>
      <c r="HS923" s="206"/>
      <c r="HT923" s="206"/>
      <c r="HU923" s="206"/>
      <c r="HV923" s="206"/>
      <c r="HW923" s="206"/>
      <c r="HX923" s="206"/>
      <c r="HY923" s="206"/>
      <c r="HZ923" s="206"/>
      <c r="IA923" s="206"/>
      <c r="IB923" s="206"/>
      <c r="IC923" s="206"/>
      <c r="ID923" s="206"/>
      <c r="IE923" s="206"/>
      <c r="IF923" s="206"/>
      <c r="IG923" s="206"/>
      <c r="IH923" s="206"/>
      <c r="II923" s="206"/>
      <c r="IJ923" s="206"/>
      <c r="IK923" s="206"/>
      <c r="IL923" s="206"/>
      <c r="IM923" s="206"/>
      <c r="IN923" s="206"/>
      <c r="IO923" s="206"/>
      <c r="IP923" s="206"/>
      <c r="IQ923" s="206"/>
      <c r="IR923" s="206"/>
      <c r="IS923" s="206"/>
      <c r="IT923" s="206"/>
      <c r="IU923" s="206"/>
    </row>
    <row r="924" spans="1:255" s="28" customFormat="1" ht="57">
      <c r="A924" s="222" t="s">
        <v>23</v>
      </c>
      <c r="B924" s="223">
        <v>2</v>
      </c>
      <c r="C924" s="22" t="s">
        <v>334</v>
      </c>
      <c r="D924" s="224" t="s">
        <v>292</v>
      </c>
      <c r="E924" s="206"/>
      <c r="F924" s="230"/>
      <c r="G924" s="173"/>
      <c r="H924" s="9"/>
      <c r="I924" s="201"/>
      <c r="J924" s="206"/>
      <c r="K924" s="201"/>
      <c r="L924" s="201"/>
      <c r="M924" s="201"/>
      <c r="N924" s="201"/>
      <c r="O924" s="201"/>
      <c r="P924" s="201"/>
      <c r="Q924" s="201"/>
      <c r="R924" s="206"/>
      <c r="S924" s="206"/>
      <c r="T924" s="206"/>
      <c r="U924" s="206"/>
      <c r="V924" s="206"/>
      <c r="W924" s="206"/>
      <c r="X924" s="206"/>
      <c r="Y924" s="206"/>
      <c r="Z924" s="206"/>
      <c r="AA924" s="206"/>
      <c r="AB924" s="206"/>
      <c r="AC924" s="206"/>
      <c r="AD924" s="206"/>
      <c r="AE924" s="206"/>
      <c r="AF924" s="206"/>
      <c r="AG924" s="206"/>
      <c r="AH924" s="206"/>
      <c r="AI924" s="206"/>
      <c r="AJ924" s="206"/>
      <c r="AK924" s="206"/>
      <c r="AL924" s="206"/>
      <c r="AM924" s="206"/>
      <c r="AN924" s="206"/>
      <c r="AO924" s="206"/>
      <c r="AP924" s="206"/>
      <c r="AQ924" s="206"/>
      <c r="AR924" s="206"/>
      <c r="AS924" s="206"/>
      <c r="AT924" s="206"/>
      <c r="AU924" s="206"/>
      <c r="AV924" s="206"/>
      <c r="AW924" s="206"/>
      <c r="AX924" s="206"/>
      <c r="AY924" s="206"/>
      <c r="AZ924" s="206"/>
      <c r="BA924" s="206"/>
      <c r="BB924" s="206"/>
      <c r="BC924" s="206"/>
      <c r="BD924" s="206"/>
      <c r="BE924" s="206"/>
      <c r="BF924" s="206"/>
      <c r="BG924" s="206"/>
      <c r="BH924" s="206"/>
      <c r="BI924" s="206"/>
      <c r="BJ924" s="206"/>
      <c r="BK924" s="206"/>
      <c r="BL924" s="206"/>
      <c r="BM924" s="206"/>
      <c r="BN924" s="206"/>
      <c r="BO924" s="206"/>
      <c r="BP924" s="206"/>
      <c r="BQ924" s="206"/>
      <c r="BR924" s="206"/>
      <c r="BS924" s="206"/>
      <c r="BT924" s="206"/>
      <c r="BU924" s="206"/>
      <c r="BV924" s="206"/>
      <c r="BW924" s="206"/>
      <c r="BX924" s="206"/>
      <c r="BY924" s="206"/>
      <c r="BZ924" s="206"/>
      <c r="CA924" s="206"/>
      <c r="CB924" s="206"/>
      <c r="CC924" s="206"/>
      <c r="CD924" s="206"/>
      <c r="CE924" s="206"/>
      <c r="CF924" s="206"/>
      <c r="CG924" s="206"/>
      <c r="CH924" s="206"/>
      <c r="CI924" s="206"/>
      <c r="CJ924" s="206"/>
      <c r="CK924" s="206"/>
      <c r="CL924" s="206"/>
      <c r="CM924" s="206"/>
      <c r="CN924" s="206"/>
      <c r="CO924" s="206"/>
      <c r="CP924" s="206"/>
      <c r="CQ924" s="206"/>
      <c r="CR924" s="206"/>
      <c r="CS924" s="206"/>
      <c r="CT924" s="206"/>
      <c r="CU924" s="206"/>
      <c r="CV924" s="206"/>
      <c r="CW924" s="206"/>
      <c r="CX924" s="206"/>
      <c r="CY924" s="206"/>
      <c r="CZ924" s="206"/>
      <c r="DA924" s="206"/>
      <c r="DB924" s="206"/>
      <c r="DC924" s="206"/>
      <c r="DD924" s="206"/>
      <c r="DE924" s="206"/>
      <c r="DF924" s="206"/>
      <c r="DG924" s="206"/>
      <c r="DH924" s="206"/>
      <c r="DI924" s="206"/>
      <c r="DJ924" s="206"/>
      <c r="DK924" s="206"/>
      <c r="DL924" s="206"/>
      <c r="DM924" s="206"/>
      <c r="DN924" s="206"/>
      <c r="DO924" s="206"/>
      <c r="DP924" s="206"/>
      <c r="DQ924" s="206"/>
      <c r="DR924" s="206"/>
      <c r="DS924" s="206"/>
      <c r="DT924" s="206"/>
      <c r="DU924" s="206"/>
      <c r="DV924" s="206"/>
      <c r="DW924" s="206"/>
      <c r="DX924" s="206"/>
      <c r="DY924" s="206"/>
      <c r="DZ924" s="206"/>
      <c r="EA924" s="206"/>
      <c r="EB924" s="206"/>
      <c r="EC924" s="206"/>
      <c r="ED924" s="206"/>
      <c r="EE924" s="206"/>
      <c r="EF924" s="206"/>
      <c r="EG924" s="206"/>
      <c r="EH924" s="206"/>
      <c r="EI924" s="206"/>
      <c r="EJ924" s="206"/>
      <c r="EK924" s="206"/>
      <c r="EL924" s="206"/>
      <c r="EM924" s="206"/>
      <c r="EN924" s="206"/>
      <c r="EO924" s="206"/>
      <c r="EP924" s="206"/>
      <c r="EQ924" s="206"/>
      <c r="ER924" s="206"/>
      <c r="ES924" s="206"/>
      <c r="ET924" s="206"/>
      <c r="EU924" s="206"/>
      <c r="EV924" s="206"/>
      <c r="EW924" s="206"/>
      <c r="EX924" s="206"/>
      <c r="EY924" s="206"/>
      <c r="EZ924" s="206"/>
      <c r="FA924" s="206"/>
      <c r="FB924" s="206"/>
      <c r="FC924" s="206"/>
      <c r="FD924" s="206"/>
      <c r="FE924" s="206"/>
      <c r="FF924" s="206"/>
      <c r="FG924" s="206"/>
      <c r="FH924" s="206"/>
      <c r="FI924" s="206"/>
      <c r="FJ924" s="206"/>
      <c r="FK924" s="206"/>
      <c r="FL924" s="206"/>
      <c r="FM924" s="206"/>
      <c r="FN924" s="206"/>
      <c r="FO924" s="206"/>
      <c r="FP924" s="206"/>
      <c r="FQ924" s="206"/>
      <c r="FR924" s="206"/>
      <c r="FS924" s="206"/>
      <c r="FT924" s="206"/>
      <c r="FU924" s="206"/>
      <c r="FV924" s="206"/>
      <c r="FW924" s="206"/>
      <c r="FX924" s="206"/>
      <c r="FY924" s="206"/>
      <c r="FZ924" s="206"/>
      <c r="GA924" s="206"/>
      <c r="GB924" s="206"/>
      <c r="GC924" s="206"/>
      <c r="GD924" s="206"/>
      <c r="GE924" s="206"/>
      <c r="GF924" s="206"/>
      <c r="GG924" s="206"/>
      <c r="GH924" s="206"/>
      <c r="GI924" s="206"/>
      <c r="GJ924" s="206"/>
      <c r="GK924" s="206"/>
      <c r="GL924" s="206"/>
      <c r="GM924" s="206"/>
      <c r="GN924" s="206"/>
      <c r="GO924" s="206"/>
      <c r="GP924" s="206"/>
      <c r="GQ924" s="206"/>
      <c r="GR924" s="206"/>
      <c r="GS924" s="206"/>
      <c r="GT924" s="206"/>
      <c r="GU924" s="206"/>
      <c r="GV924" s="206"/>
      <c r="GW924" s="206"/>
      <c r="GX924" s="206"/>
      <c r="GY924" s="206"/>
      <c r="GZ924" s="206"/>
      <c r="HA924" s="206"/>
      <c r="HB924" s="206"/>
      <c r="HC924" s="206"/>
      <c r="HD924" s="206"/>
      <c r="HE924" s="206"/>
      <c r="HF924" s="206"/>
      <c r="HG924" s="206"/>
      <c r="HH924" s="206"/>
      <c r="HI924" s="206"/>
      <c r="HJ924" s="206"/>
      <c r="HK924" s="206"/>
      <c r="HL924" s="206"/>
      <c r="HM924" s="206"/>
      <c r="HN924" s="206"/>
      <c r="HO924" s="206"/>
      <c r="HP924" s="206"/>
      <c r="HQ924" s="206"/>
      <c r="HR924" s="206"/>
      <c r="HS924" s="206"/>
      <c r="HT924" s="206"/>
      <c r="HU924" s="206"/>
      <c r="HV924" s="206"/>
      <c r="HW924" s="206"/>
      <c r="HX924" s="206"/>
      <c r="HY924" s="206"/>
      <c r="HZ924" s="206"/>
      <c r="IA924" s="206"/>
      <c r="IB924" s="206"/>
      <c r="IC924" s="206"/>
      <c r="ID924" s="206"/>
      <c r="IE924" s="206"/>
      <c r="IF924" s="206"/>
      <c r="IG924" s="206"/>
      <c r="IH924" s="206"/>
      <c r="II924" s="206"/>
      <c r="IJ924" s="206"/>
      <c r="IK924" s="206"/>
      <c r="IL924" s="206"/>
      <c r="IM924" s="206"/>
      <c r="IN924" s="206"/>
      <c r="IO924" s="206"/>
      <c r="IP924" s="206"/>
      <c r="IQ924" s="206"/>
      <c r="IR924" s="206"/>
      <c r="IS924" s="206"/>
      <c r="IT924" s="206"/>
      <c r="IU924" s="206"/>
    </row>
    <row r="925" spans="1:255" s="28" customFormat="1">
      <c r="A925" s="21"/>
      <c r="B925" s="22"/>
      <c r="C925" s="22" t="s">
        <v>324</v>
      </c>
      <c r="D925" s="23"/>
      <c r="F925" s="193">
        <v>4</v>
      </c>
      <c r="G925" s="194" t="s">
        <v>286</v>
      </c>
      <c r="H925" s="9"/>
      <c r="I925" s="27"/>
      <c r="J925" s="147"/>
      <c r="K925" s="27">
        <f>+IF($C925=K$1,$F925*$H931,0)</f>
        <v>0</v>
      </c>
      <c r="L925" s="27">
        <f t="shared" ref="L925:Q925" si="403">+IF($C925=L$1,$F925*$H931,0)</f>
        <v>0</v>
      </c>
      <c r="M925" s="27">
        <f t="shared" si="403"/>
        <v>0</v>
      </c>
      <c r="N925" s="27">
        <f t="shared" si="403"/>
        <v>0</v>
      </c>
      <c r="O925" s="27">
        <f t="shared" si="403"/>
        <v>0</v>
      </c>
      <c r="P925" s="27">
        <f t="shared" si="403"/>
        <v>0</v>
      </c>
      <c r="Q925" s="27">
        <f t="shared" si="403"/>
        <v>0</v>
      </c>
    </row>
    <row r="926" spans="1:255" s="28" customFormat="1">
      <c r="A926" s="21"/>
      <c r="B926" s="22"/>
      <c r="C926" s="22" t="s">
        <v>325</v>
      </c>
      <c r="D926" s="23"/>
      <c r="F926" s="193">
        <v>4</v>
      </c>
      <c r="G926" s="194" t="s">
        <v>286</v>
      </c>
      <c r="H926" s="9"/>
      <c r="I926" s="27"/>
      <c r="J926" s="147"/>
      <c r="K926" s="27">
        <f>+IF($C926=K$1,$F926*$H931,0)</f>
        <v>0</v>
      </c>
      <c r="L926" s="27">
        <f t="shared" ref="L926:Q926" si="404">+IF($C926=L$1,$F926*$H931,0)</f>
        <v>0</v>
      </c>
      <c r="M926" s="27">
        <f t="shared" si="404"/>
        <v>0</v>
      </c>
      <c r="N926" s="27">
        <f t="shared" si="404"/>
        <v>0</v>
      </c>
      <c r="O926" s="27">
        <f t="shared" si="404"/>
        <v>0</v>
      </c>
      <c r="P926" s="27">
        <f t="shared" si="404"/>
        <v>0</v>
      </c>
      <c r="Q926" s="27">
        <f t="shared" si="404"/>
        <v>0</v>
      </c>
    </row>
    <row r="927" spans="1:255" s="28" customFormat="1">
      <c r="A927" s="21"/>
      <c r="B927" s="22"/>
      <c r="C927" s="22" t="s">
        <v>326</v>
      </c>
      <c r="D927" s="23"/>
      <c r="F927" s="193">
        <v>4</v>
      </c>
      <c r="G927" s="194" t="s">
        <v>286</v>
      </c>
      <c r="H927" s="9"/>
      <c r="I927" s="27"/>
      <c r="J927" s="147"/>
      <c r="K927" s="27">
        <f>+IF($C927=K$1,$F927*$H931,0)</f>
        <v>0</v>
      </c>
      <c r="L927" s="27">
        <f t="shared" ref="L927:Q927" si="405">+IF($C927=L$1,$F927*$H931,0)</f>
        <v>0</v>
      </c>
      <c r="M927" s="27">
        <f t="shared" si="405"/>
        <v>0</v>
      </c>
      <c r="N927" s="27">
        <f t="shared" si="405"/>
        <v>0</v>
      </c>
      <c r="O927" s="27">
        <f t="shared" si="405"/>
        <v>0</v>
      </c>
      <c r="P927" s="27">
        <f t="shared" si="405"/>
        <v>0</v>
      </c>
      <c r="Q927" s="27">
        <f t="shared" si="405"/>
        <v>0</v>
      </c>
    </row>
    <row r="928" spans="1:255" s="206" customFormat="1">
      <c r="A928" s="21"/>
      <c r="B928" s="22"/>
      <c r="C928" s="22" t="s">
        <v>327</v>
      </c>
      <c r="D928" s="23"/>
      <c r="E928" s="28"/>
      <c r="F928" s="193">
        <v>4</v>
      </c>
      <c r="G928" s="194" t="s">
        <v>286</v>
      </c>
      <c r="H928" s="9"/>
      <c r="I928" s="27"/>
      <c r="J928" s="147"/>
      <c r="K928" s="27">
        <f>+IF($C928=K$1,$F928*$H931,0)</f>
        <v>0</v>
      </c>
      <c r="L928" s="27">
        <f t="shared" ref="L928:Q928" si="406">+IF($C928=L$1,$F928*$H931,0)</f>
        <v>0</v>
      </c>
      <c r="M928" s="27">
        <f t="shared" si="406"/>
        <v>0</v>
      </c>
      <c r="N928" s="27">
        <f t="shared" si="406"/>
        <v>0</v>
      </c>
      <c r="O928" s="27">
        <f t="shared" si="406"/>
        <v>0</v>
      </c>
      <c r="P928" s="27">
        <f t="shared" si="406"/>
        <v>0</v>
      </c>
      <c r="Q928" s="27">
        <f t="shared" si="406"/>
        <v>0</v>
      </c>
      <c r="R928" s="28"/>
      <c r="S928" s="28"/>
      <c r="T928" s="28"/>
      <c r="U928" s="28"/>
      <c r="V928" s="28"/>
      <c r="W928" s="28"/>
      <c r="X928" s="28"/>
      <c r="Y928" s="28"/>
      <c r="Z928" s="28"/>
      <c r="AA928" s="28"/>
      <c r="AB928" s="28"/>
      <c r="AC928" s="28"/>
      <c r="AD928" s="28"/>
      <c r="AE928" s="28"/>
      <c r="AF928" s="28"/>
      <c r="AG928" s="28"/>
      <c r="AH928" s="28"/>
      <c r="AI928" s="28"/>
      <c r="AJ928" s="28"/>
      <c r="AK928" s="28"/>
      <c r="AL928" s="28"/>
      <c r="AM928" s="28"/>
      <c r="AN928" s="28"/>
      <c r="AO928" s="28"/>
      <c r="AP928" s="28"/>
      <c r="AQ928" s="28"/>
      <c r="AR928" s="28"/>
      <c r="AS928" s="28"/>
      <c r="AT928" s="28"/>
      <c r="AU928" s="28"/>
      <c r="AV928" s="28"/>
      <c r="AW928" s="28"/>
      <c r="AX928" s="28"/>
      <c r="AY928" s="28"/>
      <c r="AZ928" s="28"/>
      <c r="BA928" s="28"/>
      <c r="BB928" s="28"/>
      <c r="BC928" s="28"/>
      <c r="BD928" s="28"/>
      <c r="BE928" s="28"/>
      <c r="BF928" s="28"/>
      <c r="BG928" s="28"/>
      <c r="BH928" s="28"/>
      <c r="BI928" s="28"/>
      <c r="BJ928" s="28"/>
      <c r="BK928" s="28"/>
      <c r="BL928" s="28"/>
      <c r="BM928" s="28"/>
      <c r="BN928" s="28"/>
      <c r="BO928" s="28"/>
      <c r="BP928" s="28"/>
      <c r="BQ928" s="28"/>
      <c r="BR928" s="28"/>
      <c r="BS928" s="28"/>
      <c r="BT928" s="28"/>
      <c r="BU928" s="28"/>
      <c r="BV928" s="28"/>
      <c r="BW928" s="28"/>
      <c r="BX928" s="28"/>
      <c r="BY928" s="28"/>
      <c r="BZ928" s="28"/>
      <c r="CA928" s="28"/>
      <c r="CB928" s="28"/>
      <c r="CC928" s="28"/>
      <c r="CD928" s="28"/>
      <c r="CE928" s="28"/>
      <c r="CF928" s="28"/>
      <c r="CG928" s="28"/>
      <c r="CH928" s="28"/>
      <c r="CI928" s="28"/>
      <c r="CJ928" s="28"/>
      <c r="CK928" s="28"/>
      <c r="CL928" s="28"/>
      <c r="CM928" s="28"/>
      <c r="CN928" s="28"/>
      <c r="CO928" s="28"/>
      <c r="CP928" s="28"/>
      <c r="CQ928" s="28"/>
      <c r="CR928" s="28"/>
      <c r="CS928" s="28"/>
      <c r="CT928" s="28"/>
      <c r="CU928" s="28"/>
      <c r="CV928" s="28"/>
      <c r="CW928" s="28"/>
      <c r="CX928" s="28"/>
      <c r="CY928" s="28"/>
      <c r="CZ928" s="28"/>
      <c r="DA928" s="28"/>
      <c r="DB928" s="28"/>
      <c r="DC928" s="28"/>
      <c r="DD928" s="28"/>
      <c r="DE928" s="28"/>
      <c r="DF928" s="28"/>
      <c r="DG928" s="28"/>
      <c r="DH928" s="28"/>
      <c r="DI928" s="28"/>
      <c r="DJ928" s="28"/>
      <c r="DK928" s="28"/>
      <c r="DL928" s="28"/>
      <c r="DM928" s="28"/>
      <c r="DN928" s="28"/>
      <c r="DO928" s="28"/>
      <c r="DP928" s="28"/>
      <c r="DQ928" s="28"/>
      <c r="DR928" s="28"/>
      <c r="DS928" s="28"/>
      <c r="DT928" s="28"/>
      <c r="DU928" s="28"/>
      <c r="DV928" s="28"/>
      <c r="DW928" s="28"/>
      <c r="DX928" s="28"/>
      <c r="DY928" s="28"/>
      <c r="DZ928" s="28"/>
      <c r="EA928" s="28"/>
      <c r="EB928" s="28"/>
      <c r="EC928" s="28"/>
      <c r="ED928" s="28"/>
      <c r="EE928" s="28"/>
      <c r="EF928" s="28"/>
      <c r="EG928" s="28"/>
      <c r="EH928" s="28"/>
      <c r="EI928" s="28"/>
      <c r="EJ928" s="28"/>
      <c r="EK928" s="28"/>
      <c r="EL928" s="28"/>
      <c r="EM928" s="28"/>
      <c r="EN928" s="28"/>
      <c r="EO928" s="28"/>
      <c r="EP928" s="28"/>
      <c r="EQ928" s="28"/>
      <c r="ER928" s="28"/>
      <c r="ES928" s="28"/>
      <c r="ET928" s="28"/>
      <c r="EU928" s="28"/>
      <c r="EV928" s="28"/>
      <c r="EW928" s="28"/>
      <c r="EX928" s="28"/>
      <c r="EY928" s="28"/>
      <c r="EZ928" s="28"/>
      <c r="FA928" s="28"/>
      <c r="FB928" s="28"/>
      <c r="FC928" s="28"/>
      <c r="FD928" s="28"/>
      <c r="FE928" s="28"/>
      <c r="FF928" s="28"/>
      <c r="FG928" s="28"/>
      <c r="FH928" s="28"/>
      <c r="FI928" s="28"/>
      <c r="FJ928" s="28"/>
      <c r="FK928" s="28"/>
      <c r="FL928" s="28"/>
      <c r="FM928" s="28"/>
      <c r="FN928" s="28"/>
      <c r="FO928" s="28"/>
      <c r="FP928" s="28"/>
      <c r="FQ928" s="28"/>
      <c r="FR928" s="28"/>
      <c r="FS928" s="28"/>
      <c r="FT928" s="28"/>
      <c r="FU928" s="28"/>
      <c r="FV928" s="28"/>
      <c r="FW928" s="28"/>
      <c r="FX928" s="28"/>
      <c r="FY928" s="28"/>
      <c r="FZ928" s="28"/>
      <c r="GA928" s="28"/>
      <c r="GB928" s="28"/>
      <c r="GC928" s="28"/>
      <c r="GD928" s="28"/>
      <c r="GE928" s="28"/>
      <c r="GF928" s="28"/>
      <c r="GG928" s="28"/>
      <c r="GH928" s="28"/>
      <c r="GI928" s="28"/>
      <c r="GJ928" s="28"/>
      <c r="GK928" s="28"/>
      <c r="GL928" s="28"/>
      <c r="GM928" s="28"/>
      <c r="GN928" s="28"/>
      <c r="GO928" s="28"/>
      <c r="GP928" s="28"/>
      <c r="GQ928" s="28"/>
      <c r="GR928" s="28"/>
      <c r="GS928" s="28"/>
      <c r="GT928" s="28"/>
      <c r="GU928" s="28"/>
      <c r="GV928" s="28"/>
      <c r="GW928" s="28"/>
      <c r="GX928" s="28"/>
      <c r="GY928" s="28"/>
      <c r="GZ928" s="28"/>
      <c r="HA928" s="28"/>
      <c r="HB928" s="28"/>
      <c r="HC928" s="28"/>
      <c r="HD928" s="28"/>
      <c r="HE928" s="28"/>
      <c r="HF928" s="28"/>
      <c r="HG928" s="28"/>
      <c r="HH928" s="28"/>
      <c r="HI928" s="28"/>
      <c r="HJ928" s="28"/>
      <c r="HK928" s="28"/>
      <c r="HL928" s="28"/>
      <c r="HM928" s="28"/>
      <c r="HN928" s="28"/>
      <c r="HO928" s="28"/>
      <c r="HP928" s="28"/>
      <c r="HQ928" s="28"/>
      <c r="HR928" s="28"/>
      <c r="HS928" s="28"/>
      <c r="HT928" s="28"/>
      <c r="HU928" s="28"/>
      <c r="HV928" s="28"/>
      <c r="HW928" s="28"/>
      <c r="HX928" s="28"/>
      <c r="HY928" s="28"/>
      <c r="HZ928" s="28"/>
      <c r="IA928" s="28"/>
      <c r="IB928" s="28"/>
      <c r="IC928" s="28"/>
      <c r="ID928" s="28"/>
      <c r="IE928" s="28"/>
      <c r="IF928" s="28"/>
      <c r="IG928" s="28"/>
      <c r="IH928" s="28"/>
      <c r="II928" s="28"/>
      <c r="IJ928" s="28"/>
      <c r="IK928" s="28"/>
      <c r="IL928" s="28"/>
      <c r="IM928" s="28"/>
      <c r="IN928" s="28"/>
      <c r="IO928" s="28"/>
      <c r="IP928" s="28"/>
      <c r="IQ928" s="28"/>
      <c r="IR928" s="28"/>
      <c r="IS928" s="28"/>
      <c r="IT928" s="28"/>
      <c r="IU928" s="28"/>
    </row>
    <row r="929" spans="1:255" s="206" customFormat="1">
      <c r="A929" s="21"/>
      <c r="B929" s="22"/>
      <c r="C929" s="22" t="s">
        <v>328</v>
      </c>
      <c r="D929" s="23"/>
      <c r="E929" s="28"/>
      <c r="F929" s="193">
        <v>4</v>
      </c>
      <c r="G929" s="194" t="s">
        <v>286</v>
      </c>
      <c r="H929" s="9"/>
      <c r="I929" s="27"/>
      <c r="J929" s="147"/>
      <c r="K929" s="27">
        <f>+IF($C929=K$1,$F929*$H931,0)</f>
        <v>0</v>
      </c>
      <c r="L929" s="27">
        <f t="shared" ref="L929:Q929" si="407">+IF($C929=L$1,$F929*$H931,0)</f>
        <v>0</v>
      </c>
      <c r="M929" s="27">
        <f t="shared" si="407"/>
        <v>0</v>
      </c>
      <c r="N929" s="27">
        <f t="shared" si="407"/>
        <v>0</v>
      </c>
      <c r="O929" s="27">
        <f t="shared" si="407"/>
        <v>0</v>
      </c>
      <c r="P929" s="27">
        <f t="shared" si="407"/>
        <v>0</v>
      </c>
      <c r="Q929" s="27">
        <f t="shared" si="407"/>
        <v>0</v>
      </c>
      <c r="R929" s="28"/>
      <c r="S929" s="28"/>
      <c r="T929" s="28"/>
      <c r="U929" s="28"/>
      <c r="V929" s="28"/>
      <c r="W929" s="28"/>
      <c r="X929" s="28"/>
      <c r="Y929" s="28"/>
      <c r="Z929" s="28"/>
      <c r="AA929" s="28"/>
      <c r="AB929" s="28"/>
      <c r="AC929" s="28"/>
      <c r="AD929" s="28"/>
      <c r="AE929" s="28"/>
      <c r="AF929" s="28"/>
      <c r="AG929" s="28"/>
      <c r="AH929" s="28"/>
      <c r="AI929" s="28"/>
      <c r="AJ929" s="28"/>
      <c r="AK929" s="28"/>
      <c r="AL929" s="28"/>
      <c r="AM929" s="28"/>
      <c r="AN929" s="28"/>
      <c r="AO929" s="28"/>
      <c r="AP929" s="28"/>
      <c r="AQ929" s="28"/>
      <c r="AR929" s="28"/>
      <c r="AS929" s="28"/>
      <c r="AT929" s="28"/>
      <c r="AU929" s="28"/>
      <c r="AV929" s="28"/>
      <c r="AW929" s="28"/>
      <c r="AX929" s="28"/>
      <c r="AY929" s="28"/>
      <c r="AZ929" s="28"/>
      <c r="BA929" s="28"/>
      <c r="BB929" s="28"/>
      <c r="BC929" s="28"/>
      <c r="BD929" s="28"/>
      <c r="BE929" s="28"/>
      <c r="BF929" s="28"/>
      <c r="BG929" s="28"/>
      <c r="BH929" s="28"/>
      <c r="BI929" s="28"/>
      <c r="BJ929" s="28"/>
      <c r="BK929" s="28"/>
      <c r="BL929" s="28"/>
      <c r="BM929" s="28"/>
      <c r="BN929" s="28"/>
      <c r="BO929" s="28"/>
      <c r="BP929" s="28"/>
      <c r="BQ929" s="28"/>
      <c r="BR929" s="28"/>
      <c r="BS929" s="28"/>
      <c r="BT929" s="28"/>
      <c r="BU929" s="28"/>
      <c r="BV929" s="28"/>
      <c r="BW929" s="28"/>
      <c r="BX929" s="28"/>
      <c r="BY929" s="28"/>
      <c r="BZ929" s="28"/>
      <c r="CA929" s="28"/>
      <c r="CB929" s="28"/>
      <c r="CC929" s="28"/>
      <c r="CD929" s="28"/>
      <c r="CE929" s="28"/>
      <c r="CF929" s="28"/>
      <c r="CG929" s="28"/>
      <c r="CH929" s="28"/>
      <c r="CI929" s="28"/>
      <c r="CJ929" s="28"/>
      <c r="CK929" s="28"/>
      <c r="CL929" s="28"/>
      <c r="CM929" s="28"/>
      <c r="CN929" s="28"/>
      <c r="CO929" s="28"/>
      <c r="CP929" s="28"/>
      <c r="CQ929" s="28"/>
      <c r="CR929" s="28"/>
      <c r="CS929" s="28"/>
      <c r="CT929" s="28"/>
      <c r="CU929" s="28"/>
      <c r="CV929" s="28"/>
      <c r="CW929" s="28"/>
      <c r="CX929" s="28"/>
      <c r="CY929" s="28"/>
      <c r="CZ929" s="28"/>
      <c r="DA929" s="28"/>
      <c r="DB929" s="28"/>
      <c r="DC929" s="28"/>
      <c r="DD929" s="28"/>
      <c r="DE929" s="28"/>
      <c r="DF929" s="28"/>
      <c r="DG929" s="28"/>
      <c r="DH929" s="28"/>
      <c r="DI929" s="28"/>
      <c r="DJ929" s="28"/>
      <c r="DK929" s="28"/>
      <c r="DL929" s="28"/>
      <c r="DM929" s="28"/>
      <c r="DN929" s="28"/>
      <c r="DO929" s="28"/>
      <c r="DP929" s="28"/>
      <c r="DQ929" s="28"/>
      <c r="DR929" s="28"/>
      <c r="DS929" s="28"/>
      <c r="DT929" s="28"/>
      <c r="DU929" s="28"/>
      <c r="DV929" s="28"/>
      <c r="DW929" s="28"/>
      <c r="DX929" s="28"/>
      <c r="DY929" s="28"/>
      <c r="DZ929" s="28"/>
      <c r="EA929" s="28"/>
      <c r="EB929" s="28"/>
      <c r="EC929" s="28"/>
      <c r="ED929" s="28"/>
      <c r="EE929" s="28"/>
      <c r="EF929" s="28"/>
      <c r="EG929" s="28"/>
      <c r="EH929" s="28"/>
      <c r="EI929" s="28"/>
      <c r="EJ929" s="28"/>
      <c r="EK929" s="28"/>
      <c r="EL929" s="28"/>
      <c r="EM929" s="28"/>
      <c r="EN929" s="28"/>
      <c r="EO929" s="28"/>
      <c r="EP929" s="28"/>
      <c r="EQ929" s="28"/>
      <c r="ER929" s="28"/>
      <c r="ES929" s="28"/>
      <c r="ET929" s="28"/>
      <c r="EU929" s="28"/>
      <c r="EV929" s="28"/>
      <c r="EW929" s="28"/>
      <c r="EX929" s="28"/>
      <c r="EY929" s="28"/>
      <c r="EZ929" s="28"/>
      <c r="FA929" s="28"/>
      <c r="FB929" s="28"/>
      <c r="FC929" s="28"/>
      <c r="FD929" s="28"/>
      <c r="FE929" s="28"/>
      <c r="FF929" s="28"/>
      <c r="FG929" s="28"/>
      <c r="FH929" s="28"/>
      <c r="FI929" s="28"/>
      <c r="FJ929" s="28"/>
      <c r="FK929" s="28"/>
      <c r="FL929" s="28"/>
      <c r="FM929" s="28"/>
      <c r="FN929" s="28"/>
      <c r="FO929" s="28"/>
      <c r="FP929" s="28"/>
      <c r="FQ929" s="28"/>
      <c r="FR929" s="28"/>
      <c r="FS929" s="28"/>
      <c r="FT929" s="28"/>
      <c r="FU929" s="28"/>
      <c r="FV929" s="28"/>
      <c r="FW929" s="28"/>
      <c r="FX929" s="28"/>
      <c r="FY929" s="28"/>
      <c r="FZ929" s="28"/>
      <c r="GA929" s="28"/>
      <c r="GB929" s="28"/>
      <c r="GC929" s="28"/>
      <c r="GD929" s="28"/>
      <c r="GE929" s="28"/>
      <c r="GF929" s="28"/>
      <c r="GG929" s="28"/>
      <c r="GH929" s="28"/>
      <c r="GI929" s="28"/>
      <c r="GJ929" s="28"/>
      <c r="GK929" s="28"/>
      <c r="GL929" s="28"/>
      <c r="GM929" s="28"/>
      <c r="GN929" s="28"/>
      <c r="GO929" s="28"/>
      <c r="GP929" s="28"/>
      <c r="GQ929" s="28"/>
      <c r="GR929" s="28"/>
      <c r="GS929" s="28"/>
      <c r="GT929" s="28"/>
      <c r="GU929" s="28"/>
      <c r="GV929" s="28"/>
      <c r="GW929" s="28"/>
      <c r="GX929" s="28"/>
      <c r="GY929" s="28"/>
      <c r="GZ929" s="28"/>
      <c r="HA929" s="28"/>
      <c r="HB929" s="28"/>
      <c r="HC929" s="28"/>
      <c r="HD929" s="28"/>
      <c r="HE929" s="28"/>
      <c r="HF929" s="28"/>
      <c r="HG929" s="28"/>
      <c r="HH929" s="28"/>
      <c r="HI929" s="28"/>
      <c r="HJ929" s="28"/>
      <c r="HK929" s="28"/>
      <c r="HL929" s="28"/>
      <c r="HM929" s="28"/>
      <c r="HN929" s="28"/>
      <c r="HO929" s="28"/>
      <c r="HP929" s="28"/>
      <c r="HQ929" s="28"/>
      <c r="HR929" s="28"/>
      <c r="HS929" s="28"/>
      <c r="HT929" s="28"/>
      <c r="HU929" s="28"/>
      <c r="HV929" s="28"/>
      <c r="HW929" s="28"/>
      <c r="HX929" s="28"/>
      <c r="HY929" s="28"/>
      <c r="HZ929" s="28"/>
      <c r="IA929" s="28"/>
      <c r="IB929" s="28"/>
      <c r="IC929" s="28"/>
      <c r="ID929" s="28"/>
      <c r="IE929" s="28"/>
      <c r="IF929" s="28"/>
      <c r="IG929" s="28"/>
      <c r="IH929" s="28"/>
      <c r="II929" s="28"/>
      <c r="IJ929" s="28"/>
      <c r="IK929" s="28"/>
      <c r="IL929" s="28"/>
      <c r="IM929" s="28"/>
      <c r="IN929" s="28"/>
      <c r="IO929" s="28"/>
      <c r="IP929" s="28"/>
      <c r="IQ929" s="28"/>
      <c r="IR929" s="28"/>
      <c r="IS929" s="28"/>
      <c r="IT929" s="28"/>
      <c r="IU929" s="28"/>
    </row>
    <row r="930" spans="1:255" s="28" customFormat="1">
      <c r="A930" s="21"/>
      <c r="B930" s="22"/>
      <c r="C930" s="22" t="s">
        <v>329</v>
      </c>
      <c r="D930" s="23"/>
      <c r="F930" s="197">
        <v>4</v>
      </c>
      <c r="G930" s="198" t="s">
        <v>286</v>
      </c>
      <c r="H930" s="9"/>
      <c r="I930" s="27"/>
      <c r="J930" s="147"/>
      <c r="K930" s="27">
        <f>+IF($C930=K$1,$F930*$H931,0)</f>
        <v>0</v>
      </c>
      <c r="L930" s="27">
        <f t="shared" ref="L930:Q930" si="408">+IF($C930=L$1,$F930*$H931,0)</f>
        <v>0</v>
      </c>
      <c r="M930" s="27">
        <f t="shared" si="408"/>
        <v>0</v>
      </c>
      <c r="N930" s="27">
        <f t="shared" si="408"/>
        <v>0</v>
      </c>
      <c r="O930" s="27">
        <f t="shared" si="408"/>
        <v>0</v>
      </c>
      <c r="P930" s="27">
        <f t="shared" si="408"/>
        <v>0</v>
      </c>
      <c r="Q930" s="27">
        <f t="shared" si="408"/>
        <v>0</v>
      </c>
    </row>
    <row r="931" spans="1:255" s="28" customFormat="1">
      <c r="A931" s="21"/>
      <c r="B931" s="22"/>
      <c r="D931" s="23"/>
      <c r="F931" s="24">
        <f>SUM(F925:F930)</f>
        <v>24</v>
      </c>
      <c r="G931" s="25" t="s">
        <v>286</v>
      </c>
      <c r="H931" s="348">
        <v>0</v>
      </c>
      <c r="I931" s="27">
        <f>F931*ROUND(H931,2)</f>
        <v>0</v>
      </c>
      <c r="J931" s="147"/>
      <c r="K931" s="27"/>
      <c r="L931" s="27"/>
      <c r="M931" s="27"/>
      <c r="N931" s="27"/>
      <c r="O931" s="27"/>
      <c r="P931" s="27"/>
      <c r="Q931" s="27"/>
    </row>
    <row r="932" spans="1:255" s="28" customFormat="1">
      <c r="A932" s="222"/>
      <c r="B932" s="223"/>
      <c r="C932" s="224"/>
      <c r="D932" s="206"/>
      <c r="E932" s="206"/>
      <c r="F932" s="230"/>
      <c r="G932" s="173"/>
      <c r="H932" s="9"/>
      <c r="I932" s="173"/>
      <c r="J932" s="206"/>
      <c r="K932" s="201"/>
      <c r="L932" s="201"/>
      <c r="M932" s="201"/>
      <c r="N932" s="201"/>
      <c r="O932" s="201"/>
      <c r="P932" s="201"/>
      <c r="Q932" s="201"/>
      <c r="R932" s="206"/>
      <c r="S932" s="206"/>
      <c r="T932" s="206"/>
      <c r="U932" s="206"/>
      <c r="V932" s="206"/>
      <c r="W932" s="206"/>
      <c r="X932" s="206"/>
      <c r="Y932" s="206"/>
      <c r="Z932" s="206"/>
      <c r="AA932" s="206"/>
      <c r="AB932" s="206"/>
      <c r="AC932" s="206"/>
      <c r="AD932" s="206"/>
      <c r="AE932" s="206"/>
      <c r="AF932" s="206"/>
      <c r="AG932" s="206"/>
      <c r="AH932" s="206"/>
      <c r="AI932" s="206"/>
      <c r="AJ932" s="206"/>
      <c r="AK932" s="206"/>
      <c r="AL932" s="206"/>
      <c r="AM932" s="206"/>
      <c r="AN932" s="206"/>
      <c r="AO932" s="206"/>
      <c r="AP932" s="206"/>
      <c r="AQ932" s="206"/>
      <c r="AR932" s="206"/>
      <c r="AS932" s="206"/>
      <c r="AT932" s="206"/>
      <c r="AU932" s="206"/>
      <c r="AV932" s="206"/>
      <c r="AW932" s="206"/>
      <c r="AX932" s="206"/>
      <c r="AY932" s="206"/>
      <c r="AZ932" s="206"/>
      <c r="BA932" s="206"/>
      <c r="BB932" s="206"/>
      <c r="BC932" s="206"/>
      <c r="BD932" s="206"/>
      <c r="BE932" s="206"/>
      <c r="BF932" s="206"/>
      <c r="BG932" s="206"/>
      <c r="BH932" s="206"/>
      <c r="BI932" s="206"/>
      <c r="BJ932" s="206"/>
      <c r="BK932" s="206"/>
      <c r="BL932" s="206"/>
      <c r="BM932" s="206"/>
      <c r="BN932" s="206"/>
      <c r="BO932" s="206"/>
      <c r="BP932" s="206"/>
      <c r="BQ932" s="206"/>
      <c r="BR932" s="206"/>
      <c r="BS932" s="206"/>
      <c r="BT932" s="206"/>
      <c r="BU932" s="206"/>
      <c r="BV932" s="206"/>
      <c r="BW932" s="206"/>
      <c r="BX932" s="206"/>
      <c r="BY932" s="206"/>
      <c r="BZ932" s="206"/>
      <c r="CA932" s="206"/>
      <c r="CB932" s="206"/>
      <c r="CC932" s="206"/>
      <c r="CD932" s="206"/>
      <c r="CE932" s="206"/>
      <c r="CF932" s="206"/>
      <c r="CG932" s="206"/>
      <c r="CH932" s="206"/>
      <c r="CI932" s="206"/>
      <c r="CJ932" s="206"/>
      <c r="CK932" s="206"/>
      <c r="CL932" s="206"/>
      <c r="CM932" s="206"/>
      <c r="CN932" s="206"/>
      <c r="CO932" s="206"/>
      <c r="CP932" s="206"/>
      <c r="CQ932" s="206"/>
      <c r="CR932" s="206"/>
      <c r="CS932" s="206"/>
      <c r="CT932" s="206"/>
      <c r="CU932" s="206"/>
      <c r="CV932" s="206"/>
      <c r="CW932" s="206"/>
      <c r="CX932" s="206"/>
      <c r="CY932" s="206"/>
      <c r="CZ932" s="206"/>
      <c r="DA932" s="206"/>
      <c r="DB932" s="206"/>
      <c r="DC932" s="206"/>
      <c r="DD932" s="206"/>
      <c r="DE932" s="206"/>
      <c r="DF932" s="206"/>
      <c r="DG932" s="206"/>
      <c r="DH932" s="206"/>
      <c r="DI932" s="206"/>
      <c r="DJ932" s="206"/>
      <c r="DK932" s="206"/>
      <c r="DL932" s="206"/>
      <c r="DM932" s="206"/>
      <c r="DN932" s="206"/>
      <c r="DO932" s="206"/>
      <c r="DP932" s="206"/>
      <c r="DQ932" s="206"/>
      <c r="DR932" s="206"/>
      <c r="DS932" s="206"/>
      <c r="DT932" s="206"/>
      <c r="DU932" s="206"/>
      <c r="DV932" s="206"/>
      <c r="DW932" s="206"/>
      <c r="DX932" s="206"/>
      <c r="DY932" s="206"/>
      <c r="DZ932" s="206"/>
      <c r="EA932" s="206"/>
      <c r="EB932" s="206"/>
      <c r="EC932" s="206"/>
      <c r="ED932" s="206"/>
      <c r="EE932" s="206"/>
      <c r="EF932" s="206"/>
      <c r="EG932" s="206"/>
      <c r="EH932" s="206"/>
      <c r="EI932" s="206"/>
      <c r="EJ932" s="206"/>
      <c r="EK932" s="206"/>
      <c r="EL932" s="206"/>
      <c r="EM932" s="206"/>
      <c r="EN932" s="206"/>
      <c r="EO932" s="206"/>
      <c r="EP932" s="206"/>
      <c r="EQ932" s="206"/>
      <c r="ER932" s="206"/>
      <c r="ES932" s="206"/>
      <c r="ET932" s="206"/>
      <c r="EU932" s="206"/>
      <c r="EV932" s="206"/>
      <c r="EW932" s="206"/>
      <c r="EX932" s="206"/>
      <c r="EY932" s="206"/>
      <c r="EZ932" s="206"/>
      <c r="FA932" s="206"/>
      <c r="FB932" s="206"/>
      <c r="FC932" s="206"/>
      <c r="FD932" s="206"/>
      <c r="FE932" s="206"/>
      <c r="FF932" s="206"/>
      <c r="FG932" s="206"/>
      <c r="FH932" s="206"/>
      <c r="FI932" s="206"/>
      <c r="FJ932" s="206"/>
      <c r="FK932" s="206"/>
      <c r="FL932" s="206"/>
      <c r="FM932" s="206"/>
      <c r="FN932" s="206"/>
      <c r="FO932" s="206"/>
      <c r="FP932" s="206"/>
      <c r="FQ932" s="206"/>
      <c r="FR932" s="206"/>
      <c r="FS932" s="206"/>
      <c r="FT932" s="206"/>
      <c r="FU932" s="206"/>
      <c r="FV932" s="206"/>
      <c r="FW932" s="206"/>
      <c r="FX932" s="206"/>
      <c r="FY932" s="206"/>
      <c r="FZ932" s="206"/>
      <c r="GA932" s="206"/>
      <c r="GB932" s="206"/>
      <c r="GC932" s="206"/>
      <c r="GD932" s="206"/>
      <c r="GE932" s="206"/>
      <c r="GF932" s="206"/>
      <c r="GG932" s="206"/>
      <c r="GH932" s="206"/>
      <c r="GI932" s="206"/>
      <c r="GJ932" s="206"/>
      <c r="GK932" s="206"/>
      <c r="GL932" s="206"/>
      <c r="GM932" s="206"/>
      <c r="GN932" s="206"/>
      <c r="GO932" s="206"/>
      <c r="GP932" s="206"/>
      <c r="GQ932" s="206"/>
      <c r="GR932" s="206"/>
      <c r="GS932" s="206"/>
      <c r="GT932" s="206"/>
      <c r="GU932" s="206"/>
      <c r="GV932" s="206"/>
      <c r="GW932" s="206"/>
      <c r="GX932" s="206"/>
      <c r="GY932" s="206"/>
      <c r="GZ932" s="206"/>
      <c r="HA932" s="206"/>
      <c r="HB932" s="206"/>
      <c r="HC932" s="206"/>
      <c r="HD932" s="206"/>
      <c r="HE932" s="206"/>
      <c r="HF932" s="206"/>
      <c r="HG932" s="206"/>
      <c r="HH932" s="206"/>
      <c r="HI932" s="206"/>
      <c r="HJ932" s="206"/>
      <c r="HK932" s="206"/>
      <c r="HL932" s="206"/>
      <c r="HM932" s="206"/>
      <c r="HN932" s="206"/>
      <c r="HO932" s="206"/>
      <c r="HP932" s="206"/>
      <c r="HQ932" s="206"/>
      <c r="HR932" s="206"/>
      <c r="HS932" s="206"/>
      <c r="HT932" s="206"/>
      <c r="HU932" s="206"/>
      <c r="HV932" s="206"/>
      <c r="HW932" s="206"/>
      <c r="HX932" s="206"/>
      <c r="HY932" s="206"/>
      <c r="HZ932" s="206"/>
      <c r="IA932" s="206"/>
      <c r="IB932" s="206"/>
      <c r="IC932" s="206"/>
      <c r="ID932" s="206"/>
      <c r="IE932" s="206"/>
      <c r="IF932" s="206"/>
      <c r="IG932" s="206"/>
      <c r="IH932" s="206"/>
      <c r="II932" s="206"/>
      <c r="IJ932" s="206"/>
      <c r="IK932" s="206"/>
      <c r="IL932" s="206"/>
      <c r="IM932" s="206"/>
      <c r="IN932" s="206"/>
      <c r="IO932" s="206"/>
      <c r="IP932" s="206"/>
      <c r="IQ932" s="206"/>
      <c r="IR932" s="206"/>
      <c r="IS932" s="206"/>
      <c r="IT932" s="206"/>
      <c r="IU932" s="206"/>
    </row>
    <row r="933" spans="1:255" s="28" customFormat="1" ht="57">
      <c r="A933" s="222" t="s">
        <v>23</v>
      </c>
      <c r="B933" s="223">
        <v>3</v>
      </c>
      <c r="C933" s="22" t="s">
        <v>334</v>
      </c>
      <c r="D933" s="224" t="s">
        <v>293</v>
      </c>
      <c r="E933" s="206"/>
      <c r="F933" s="230"/>
      <c r="G933" s="173"/>
      <c r="H933" s="9"/>
      <c r="I933" s="201"/>
      <c r="J933" s="206"/>
      <c r="K933" s="201"/>
      <c r="L933" s="201"/>
      <c r="M933" s="201"/>
      <c r="N933" s="201"/>
      <c r="O933" s="201"/>
      <c r="P933" s="201"/>
      <c r="Q933" s="201"/>
      <c r="R933" s="206"/>
      <c r="S933" s="206"/>
      <c r="T933" s="206"/>
      <c r="U933" s="206"/>
      <c r="V933" s="206"/>
      <c r="W933" s="206"/>
      <c r="X933" s="206"/>
      <c r="Y933" s="206"/>
      <c r="Z933" s="206"/>
      <c r="AA933" s="206"/>
      <c r="AB933" s="206"/>
      <c r="AC933" s="206"/>
      <c r="AD933" s="206"/>
      <c r="AE933" s="206"/>
      <c r="AF933" s="206"/>
      <c r="AG933" s="206"/>
      <c r="AH933" s="206"/>
      <c r="AI933" s="206"/>
      <c r="AJ933" s="206"/>
      <c r="AK933" s="206"/>
      <c r="AL933" s="206"/>
      <c r="AM933" s="206"/>
      <c r="AN933" s="206"/>
      <c r="AO933" s="206"/>
      <c r="AP933" s="206"/>
      <c r="AQ933" s="206"/>
      <c r="AR933" s="206"/>
      <c r="AS933" s="206"/>
      <c r="AT933" s="206"/>
      <c r="AU933" s="206"/>
      <c r="AV933" s="206"/>
      <c r="AW933" s="206"/>
      <c r="AX933" s="206"/>
      <c r="AY933" s="206"/>
      <c r="AZ933" s="206"/>
      <c r="BA933" s="206"/>
      <c r="BB933" s="206"/>
      <c r="BC933" s="206"/>
      <c r="BD933" s="206"/>
      <c r="BE933" s="206"/>
      <c r="BF933" s="206"/>
      <c r="BG933" s="206"/>
      <c r="BH933" s="206"/>
      <c r="BI933" s="206"/>
      <c r="BJ933" s="206"/>
      <c r="BK933" s="206"/>
      <c r="BL933" s="206"/>
      <c r="BM933" s="206"/>
      <c r="BN933" s="206"/>
      <c r="BO933" s="206"/>
      <c r="BP933" s="206"/>
      <c r="BQ933" s="206"/>
      <c r="BR933" s="206"/>
      <c r="BS933" s="206"/>
      <c r="BT933" s="206"/>
      <c r="BU933" s="206"/>
      <c r="BV933" s="206"/>
      <c r="BW933" s="206"/>
      <c r="BX933" s="206"/>
      <c r="BY933" s="206"/>
      <c r="BZ933" s="206"/>
      <c r="CA933" s="206"/>
      <c r="CB933" s="206"/>
      <c r="CC933" s="206"/>
      <c r="CD933" s="206"/>
      <c r="CE933" s="206"/>
      <c r="CF933" s="206"/>
      <c r="CG933" s="206"/>
      <c r="CH933" s="206"/>
      <c r="CI933" s="206"/>
      <c r="CJ933" s="206"/>
      <c r="CK933" s="206"/>
      <c r="CL933" s="206"/>
      <c r="CM933" s="206"/>
      <c r="CN933" s="206"/>
      <c r="CO933" s="206"/>
      <c r="CP933" s="206"/>
      <c r="CQ933" s="206"/>
      <c r="CR933" s="206"/>
      <c r="CS933" s="206"/>
      <c r="CT933" s="206"/>
      <c r="CU933" s="206"/>
      <c r="CV933" s="206"/>
      <c r="CW933" s="206"/>
      <c r="CX933" s="206"/>
      <c r="CY933" s="206"/>
      <c r="CZ933" s="206"/>
      <c r="DA933" s="206"/>
      <c r="DB933" s="206"/>
      <c r="DC933" s="206"/>
      <c r="DD933" s="206"/>
      <c r="DE933" s="206"/>
      <c r="DF933" s="206"/>
      <c r="DG933" s="206"/>
      <c r="DH933" s="206"/>
      <c r="DI933" s="206"/>
      <c r="DJ933" s="206"/>
      <c r="DK933" s="206"/>
      <c r="DL933" s="206"/>
      <c r="DM933" s="206"/>
      <c r="DN933" s="206"/>
      <c r="DO933" s="206"/>
      <c r="DP933" s="206"/>
      <c r="DQ933" s="206"/>
      <c r="DR933" s="206"/>
      <c r="DS933" s="206"/>
      <c r="DT933" s="206"/>
      <c r="DU933" s="206"/>
      <c r="DV933" s="206"/>
      <c r="DW933" s="206"/>
      <c r="DX933" s="206"/>
      <c r="DY933" s="206"/>
      <c r="DZ933" s="206"/>
      <c r="EA933" s="206"/>
      <c r="EB933" s="206"/>
      <c r="EC933" s="206"/>
      <c r="ED933" s="206"/>
      <c r="EE933" s="206"/>
      <c r="EF933" s="206"/>
      <c r="EG933" s="206"/>
      <c r="EH933" s="206"/>
      <c r="EI933" s="206"/>
      <c r="EJ933" s="206"/>
      <c r="EK933" s="206"/>
      <c r="EL933" s="206"/>
      <c r="EM933" s="206"/>
      <c r="EN933" s="206"/>
      <c r="EO933" s="206"/>
      <c r="EP933" s="206"/>
      <c r="EQ933" s="206"/>
      <c r="ER933" s="206"/>
      <c r="ES933" s="206"/>
      <c r="ET933" s="206"/>
      <c r="EU933" s="206"/>
      <c r="EV933" s="206"/>
      <c r="EW933" s="206"/>
      <c r="EX933" s="206"/>
      <c r="EY933" s="206"/>
      <c r="EZ933" s="206"/>
      <c r="FA933" s="206"/>
      <c r="FB933" s="206"/>
      <c r="FC933" s="206"/>
      <c r="FD933" s="206"/>
      <c r="FE933" s="206"/>
      <c r="FF933" s="206"/>
      <c r="FG933" s="206"/>
      <c r="FH933" s="206"/>
      <c r="FI933" s="206"/>
      <c r="FJ933" s="206"/>
      <c r="FK933" s="206"/>
      <c r="FL933" s="206"/>
      <c r="FM933" s="206"/>
      <c r="FN933" s="206"/>
      <c r="FO933" s="206"/>
      <c r="FP933" s="206"/>
      <c r="FQ933" s="206"/>
      <c r="FR933" s="206"/>
      <c r="FS933" s="206"/>
      <c r="FT933" s="206"/>
      <c r="FU933" s="206"/>
      <c r="FV933" s="206"/>
      <c r="FW933" s="206"/>
      <c r="FX933" s="206"/>
      <c r="FY933" s="206"/>
      <c r="FZ933" s="206"/>
      <c r="GA933" s="206"/>
      <c r="GB933" s="206"/>
      <c r="GC933" s="206"/>
      <c r="GD933" s="206"/>
      <c r="GE933" s="206"/>
      <c r="GF933" s="206"/>
      <c r="GG933" s="206"/>
      <c r="GH933" s="206"/>
      <c r="GI933" s="206"/>
      <c r="GJ933" s="206"/>
      <c r="GK933" s="206"/>
      <c r="GL933" s="206"/>
      <c r="GM933" s="206"/>
      <c r="GN933" s="206"/>
      <c r="GO933" s="206"/>
      <c r="GP933" s="206"/>
      <c r="GQ933" s="206"/>
      <c r="GR933" s="206"/>
      <c r="GS933" s="206"/>
      <c r="GT933" s="206"/>
      <c r="GU933" s="206"/>
      <c r="GV933" s="206"/>
      <c r="GW933" s="206"/>
      <c r="GX933" s="206"/>
      <c r="GY933" s="206"/>
      <c r="GZ933" s="206"/>
      <c r="HA933" s="206"/>
      <c r="HB933" s="206"/>
      <c r="HC933" s="206"/>
      <c r="HD933" s="206"/>
      <c r="HE933" s="206"/>
      <c r="HF933" s="206"/>
      <c r="HG933" s="206"/>
      <c r="HH933" s="206"/>
      <c r="HI933" s="206"/>
      <c r="HJ933" s="206"/>
      <c r="HK933" s="206"/>
      <c r="HL933" s="206"/>
      <c r="HM933" s="206"/>
      <c r="HN933" s="206"/>
      <c r="HO933" s="206"/>
      <c r="HP933" s="206"/>
      <c r="HQ933" s="206"/>
      <c r="HR933" s="206"/>
      <c r="HS933" s="206"/>
      <c r="HT933" s="206"/>
      <c r="HU933" s="206"/>
      <c r="HV933" s="206"/>
      <c r="HW933" s="206"/>
      <c r="HX933" s="206"/>
      <c r="HY933" s="206"/>
      <c r="HZ933" s="206"/>
      <c r="IA933" s="206"/>
      <c r="IB933" s="206"/>
      <c r="IC933" s="206"/>
      <c r="ID933" s="206"/>
      <c r="IE933" s="206"/>
      <c r="IF933" s="206"/>
      <c r="IG933" s="206"/>
      <c r="IH933" s="206"/>
      <c r="II933" s="206"/>
      <c r="IJ933" s="206"/>
      <c r="IK933" s="206"/>
      <c r="IL933" s="206"/>
      <c r="IM933" s="206"/>
      <c r="IN933" s="206"/>
      <c r="IO933" s="206"/>
      <c r="IP933" s="206"/>
      <c r="IQ933" s="206"/>
      <c r="IR933" s="206"/>
      <c r="IS933" s="206"/>
      <c r="IT933" s="206"/>
      <c r="IU933" s="206"/>
    </row>
    <row r="934" spans="1:255" s="28" customFormat="1">
      <c r="A934" s="21"/>
      <c r="B934" s="22"/>
      <c r="C934" s="22" t="s">
        <v>324</v>
      </c>
      <c r="D934" s="23"/>
      <c r="F934" s="193">
        <v>1</v>
      </c>
      <c r="G934" s="194" t="s">
        <v>286</v>
      </c>
      <c r="H934" s="9"/>
      <c r="I934" s="27"/>
      <c r="J934" s="147"/>
      <c r="K934" s="27">
        <f>+IF($C934=K$1,$F934*$H940,0)</f>
        <v>0</v>
      </c>
      <c r="L934" s="27">
        <f t="shared" ref="L934:Q934" si="409">+IF($C934=L$1,$F934*$H940,0)</f>
        <v>0</v>
      </c>
      <c r="M934" s="27">
        <f t="shared" si="409"/>
        <v>0</v>
      </c>
      <c r="N934" s="27">
        <f t="shared" si="409"/>
        <v>0</v>
      </c>
      <c r="O934" s="27">
        <f t="shared" si="409"/>
        <v>0</v>
      </c>
      <c r="P934" s="27">
        <f t="shared" si="409"/>
        <v>0</v>
      </c>
      <c r="Q934" s="27">
        <f t="shared" si="409"/>
        <v>0</v>
      </c>
    </row>
    <row r="935" spans="1:255" s="28" customFormat="1">
      <c r="A935" s="21"/>
      <c r="B935" s="22"/>
      <c r="C935" s="22" t="s">
        <v>325</v>
      </c>
      <c r="D935" s="23"/>
      <c r="F935" s="193">
        <v>1</v>
      </c>
      <c r="G935" s="194" t="s">
        <v>286</v>
      </c>
      <c r="H935" s="9"/>
      <c r="I935" s="27"/>
      <c r="J935" s="147"/>
      <c r="K935" s="27">
        <f>+IF($C935=K$1,$F935*$H940,0)</f>
        <v>0</v>
      </c>
      <c r="L935" s="27">
        <f t="shared" ref="L935:Q935" si="410">+IF($C935=L$1,$F935*$H940,0)</f>
        <v>0</v>
      </c>
      <c r="M935" s="27">
        <f t="shared" si="410"/>
        <v>0</v>
      </c>
      <c r="N935" s="27">
        <f t="shared" si="410"/>
        <v>0</v>
      </c>
      <c r="O935" s="27">
        <f t="shared" si="410"/>
        <v>0</v>
      </c>
      <c r="P935" s="27">
        <f t="shared" si="410"/>
        <v>0</v>
      </c>
      <c r="Q935" s="27">
        <f t="shared" si="410"/>
        <v>0</v>
      </c>
    </row>
    <row r="936" spans="1:255" s="28" customFormat="1">
      <c r="A936" s="21"/>
      <c r="B936" s="22"/>
      <c r="C936" s="22" t="s">
        <v>326</v>
      </c>
      <c r="D936" s="23"/>
      <c r="F936" s="193">
        <v>2</v>
      </c>
      <c r="G936" s="194" t="s">
        <v>286</v>
      </c>
      <c r="H936" s="9"/>
      <c r="I936" s="27"/>
      <c r="J936" s="147"/>
      <c r="K936" s="27">
        <f>+IF($C936=K$1,$F936*$H940,0)</f>
        <v>0</v>
      </c>
      <c r="L936" s="27">
        <f t="shared" ref="L936:Q936" si="411">+IF($C936=L$1,$F936*$H940,0)</f>
        <v>0</v>
      </c>
      <c r="M936" s="27">
        <f t="shared" si="411"/>
        <v>0</v>
      </c>
      <c r="N936" s="27">
        <f t="shared" si="411"/>
        <v>0</v>
      </c>
      <c r="O936" s="27">
        <f t="shared" si="411"/>
        <v>0</v>
      </c>
      <c r="P936" s="27">
        <f t="shared" si="411"/>
        <v>0</v>
      </c>
      <c r="Q936" s="27">
        <f t="shared" si="411"/>
        <v>0</v>
      </c>
    </row>
    <row r="937" spans="1:255" s="206" customFormat="1">
      <c r="A937" s="21"/>
      <c r="B937" s="22"/>
      <c r="C937" s="22" t="s">
        <v>327</v>
      </c>
      <c r="D937" s="23"/>
      <c r="E937" s="28"/>
      <c r="F937" s="193">
        <v>1</v>
      </c>
      <c r="G937" s="194" t="s">
        <v>286</v>
      </c>
      <c r="H937" s="9"/>
      <c r="I937" s="27"/>
      <c r="J937" s="147"/>
      <c r="K937" s="27">
        <f>+IF($C937=K$1,$F937*$H940,0)</f>
        <v>0</v>
      </c>
      <c r="L937" s="27">
        <f t="shared" ref="L937:Q937" si="412">+IF($C937=L$1,$F937*$H940,0)</f>
        <v>0</v>
      </c>
      <c r="M937" s="27">
        <f t="shared" si="412"/>
        <v>0</v>
      </c>
      <c r="N937" s="27">
        <f t="shared" si="412"/>
        <v>0</v>
      </c>
      <c r="O937" s="27">
        <f t="shared" si="412"/>
        <v>0</v>
      </c>
      <c r="P937" s="27">
        <f t="shared" si="412"/>
        <v>0</v>
      </c>
      <c r="Q937" s="27">
        <f t="shared" si="412"/>
        <v>0</v>
      </c>
      <c r="R937" s="28"/>
      <c r="S937" s="28"/>
      <c r="T937" s="28"/>
      <c r="U937" s="28"/>
      <c r="V937" s="28"/>
      <c r="W937" s="28"/>
      <c r="X937" s="28"/>
      <c r="Y937" s="28"/>
      <c r="Z937" s="28"/>
      <c r="AA937" s="28"/>
      <c r="AB937" s="28"/>
      <c r="AC937" s="28"/>
      <c r="AD937" s="28"/>
      <c r="AE937" s="28"/>
      <c r="AF937" s="28"/>
      <c r="AG937" s="28"/>
      <c r="AH937" s="28"/>
      <c r="AI937" s="28"/>
      <c r="AJ937" s="28"/>
      <c r="AK937" s="28"/>
      <c r="AL937" s="28"/>
      <c r="AM937" s="28"/>
      <c r="AN937" s="28"/>
      <c r="AO937" s="28"/>
      <c r="AP937" s="28"/>
      <c r="AQ937" s="28"/>
      <c r="AR937" s="28"/>
      <c r="AS937" s="28"/>
      <c r="AT937" s="28"/>
      <c r="AU937" s="28"/>
      <c r="AV937" s="28"/>
      <c r="AW937" s="28"/>
      <c r="AX937" s="28"/>
      <c r="AY937" s="28"/>
      <c r="AZ937" s="28"/>
      <c r="BA937" s="28"/>
      <c r="BB937" s="28"/>
      <c r="BC937" s="28"/>
      <c r="BD937" s="28"/>
      <c r="BE937" s="28"/>
      <c r="BF937" s="28"/>
      <c r="BG937" s="28"/>
      <c r="BH937" s="28"/>
      <c r="BI937" s="28"/>
      <c r="BJ937" s="28"/>
      <c r="BK937" s="28"/>
      <c r="BL937" s="28"/>
      <c r="BM937" s="28"/>
      <c r="BN937" s="28"/>
      <c r="BO937" s="28"/>
      <c r="BP937" s="28"/>
      <c r="BQ937" s="28"/>
      <c r="BR937" s="28"/>
      <c r="BS937" s="28"/>
      <c r="BT937" s="28"/>
      <c r="BU937" s="28"/>
      <c r="BV937" s="28"/>
      <c r="BW937" s="28"/>
      <c r="BX937" s="28"/>
      <c r="BY937" s="28"/>
      <c r="BZ937" s="28"/>
      <c r="CA937" s="28"/>
      <c r="CB937" s="28"/>
      <c r="CC937" s="28"/>
      <c r="CD937" s="28"/>
      <c r="CE937" s="28"/>
      <c r="CF937" s="28"/>
      <c r="CG937" s="28"/>
      <c r="CH937" s="28"/>
      <c r="CI937" s="28"/>
      <c r="CJ937" s="28"/>
      <c r="CK937" s="28"/>
      <c r="CL937" s="28"/>
      <c r="CM937" s="28"/>
      <c r="CN937" s="28"/>
      <c r="CO937" s="28"/>
      <c r="CP937" s="28"/>
      <c r="CQ937" s="28"/>
      <c r="CR937" s="28"/>
      <c r="CS937" s="28"/>
      <c r="CT937" s="28"/>
      <c r="CU937" s="28"/>
      <c r="CV937" s="28"/>
      <c r="CW937" s="28"/>
      <c r="CX937" s="28"/>
      <c r="CY937" s="28"/>
      <c r="CZ937" s="28"/>
      <c r="DA937" s="28"/>
      <c r="DB937" s="28"/>
      <c r="DC937" s="28"/>
      <c r="DD937" s="28"/>
      <c r="DE937" s="28"/>
      <c r="DF937" s="28"/>
      <c r="DG937" s="28"/>
      <c r="DH937" s="28"/>
      <c r="DI937" s="28"/>
      <c r="DJ937" s="28"/>
      <c r="DK937" s="28"/>
      <c r="DL937" s="28"/>
      <c r="DM937" s="28"/>
      <c r="DN937" s="28"/>
      <c r="DO937" s="28"/>
      <c r="DP937" s="28"/>
      <c r="DQ937" s="28"/>
      <c r="DR937" s="28"/>
      <c r="DS937" s="28"/>
      <c r="DT937" s="28"/>
      <c r="DU937" s="28"/>
      <c r="DV937" s="28"/>
      <c r="DW937" s="28"/>
      <c r="DX937" s="28"/>
      <c r="DY937" s="28"/>
      <c r="DZ937" s="28"/>
      <c r="EA937" s="28"/>
      <c r="EB937" s="28"/>
      <c r="EC937" s="28"/>
      <c r="ED937" s="28"/>
      <c r="EE937" s="28"/>
      <c r="EF937" s="28"/>
      <c r="EG937" s="28"/>
      <c r="EH937" s="28"/>
      <c r="EI937" s="28"/>
      <c r="EJ937" s="28"/>
      <c r="EK937" s="28"/>
      <c r="EL937" s="28"/>
      <c r="EM937" s="28"/>
      <c r="EN937" s="28"/>
      <c r="EO937" s="28"/>
      <c r="EP937" s="28"/>
      <c r="EQ937" s="28"/>
      <c r="ER937" s="28"/>
      <c r="ES937" s="28"/>
      <c r="ET937" s="28"/>
      <c r="EU937" s="28"/>
      <c r="EV937" s="28"/>
      <c r="EW937" s="28"/>
      <c r="EX937" s="28"/>
      <c r="EY937" s="28"/>
      <c r="EZ937" s="28"/>
      <c r="FA937" s="28"/>
      <c r="FB937" s="28"/>
      <c r="FC937" s="28"/>
      <c r="FD937" s="28"/>
      <c r="FE937" s="28"/>
      <c r="FF937" s="28"/>
      <c r="FG937" s="28"/>
      <c r="FH937" s="28"/>
      <c r="FI937" s="28"/>
      <c r="FJ937" s="28"/>
      <c r="FK937" s="28"/>
      <c r="FL937" s="28"/>
      <c r="FM937" s="28"/>
      <c r="FN937" s="28"/>
      <c r="FO937" s="28"/>
      <c r="FP937" s="28"/>
      <c r="FQ937" s="28"/>
      <c r="FR937" s="28"/>
      <c r="FS937" s="28"/>
      <c r="FT937" s="28"/>
      <c r="FU937" s="28"/>
      <c r="FV937" s="28"/>
      <c r="FW937" s="28"/>
      <c r="FX937" s="28"/>
      <c r="FY937" s="28"/>
      <c r="FZ937" s="28"/>
      <c r="GA937" s="28"/>
      <c r="GB937" s="28"/>
      <c r="GC937" s="28"/>
      <c r="GD937" s="28"/>
      <c r="GE937" s="28"/>
      <c r="GF937" s="28"/>
      <c r="GG937" s="28"/>
      <c r="GH937" s="28"/>
      <c r="GI937" s="28"/>
      <c r="GJ937" s="28"/>
      <c r="GK937" s="28"/>
      <c r="GL937" s="28"/>
      <c r="GM937" s="28"/>
      <c r="GN937" s="28"/>
      <c r="GO937" s="28"/>
      <c r="GP937" s="28"/>
      <c r="GQ937" s="28"/>
      <c r="GR937" s="28"/>
      <c r="GS937" s="28"/>
      <c r="GT937" s="28"/>
      <c r="GU937" s="28"/>
      <c r="GV937" s="28"/>
      <c r="GW937" s="28"/>
      <c r="GX937" s="28"/>
      <c r="GY937" s="28"/>
      <c r="GZ937" s="28"/>
      <c r="HA937" s="28"/>
      <c r="HB937" s="28"/>
      <c r="HC937" s="28"/>
      <c r="HD937" s="28"/>
      <c r="HE937" s="28"/>
      <c r="HF937" s="28"/>
      <c r="HG937" s="28"/>
      <c r="HH937" s="28"/>
      <c r="HI937" s="28"/>
      <c r="HJ937" s="28"/>
      <c r="HK937" s="28"/>
      <c r="HL937" s="28"/>
      <c r="HM937" s="28"/>
      <c r="HN937" s="28"/>
      <c r="HO937" s="28"/>
      <c r="HP937" s="28"/>
      <c r="HQ937" s="28"/>
      <c r="HR937" s="28"/>
      <c r="HS937" s="28"/>
      <c r="HT937" s="28"/>
      <c r="HU937" s="28"/>
      <c r="HV937" s="28"/>
      <c r="HW937" s="28"/>
      <c r="HX937" s="28"/>
      <c r="HY937" s="28"/>
      <c r="HZ937" s="28"/>
      <c r="IA937" s="28"/>
      <c r="IB937" s="28"/>
      <c r="IC937" s="28"/>
      <c r="ID937" s="28"/>
      <c r="IE937" s="28"/>
      <c r="IF937" s="28"/>
      <c r="IG937" s="28"/>
      <c r="IH937" s="28"/>
      <c r="II937" s="28"/>
      <c r="IJ937" s="28"/>
      <c r="IK937" s="28"/>
      <c r="IL937" s="28"/>
      <c r="IM937" s="28"/>
      <c r="IN937" s="28"/>
      <c r="IO937" s="28"/>
      <c r="IP937" s="28"/>
      <c r="IQ937" s="28"/>
      <c r="IR937" s="28"/>
      <c r="IS937" s="28"/>
      <c r="IT937" s="28"/>
      <c r="IU937" s="28"/>
    </row>
    <row r="938" spans="1:255" s="206" customFormat="1">
      <c r="A938" s="21"/>
      <c r="B938" s="22"/>
      <c r="C938" s="22" t="s">
        <v>328</v>
      </c>
      <c r="D938" s="23"/>
      <c r="E938" s="28"/>
      <c r="F938" s="193">
        <v>1</v>
      </c>
      <c r="G938" s="194" t="s">
        <v>286</v>
      </c>
      <c r="H938" s="9"/>
      <c r="I938" s="27"/>
      <c r="J938" s="147"/>
      <c r="K938" s="27">
        <f>+IF($C938=K$1,$F938*$H940,0)</f>
        <v>0</v>
      </c>
      <c r="L938" s="27">
        <f t="shared" ref="L938:Q938" si="413">+IF($C938=L$1,$F938*$H940,0)</f>
        <v>0</v>
      </c>
      <c r="M938" s="27">
        <f t="shared" si="413"/>
        <v>0</v>
      </c>
      <c r="N938" s="27">
        <f t="shared" si="413"/>
        <v>0</v>
      </c>
      <c r="O938" s="27">
        <f t="shared" si="413"/>
        <v>0</v>
      </c>
      <c r="P938" s="27">
        <f t="shared" si="413"/>
        <v>0</v>
      </c>
      <c r="Q938" s="27">
        <f t="shared" si="413"/>
        <v>0</v>
      </c>
      <c r="R938" s="28"/>
      <c r="S938" s="28"/>
      <c r="T938" s="28"/>
      <c r="U938" s="28"/>
      <c r="V938" s="28"/>
      <c r="W938" s="28"/>
      <c r="X938" s="28"/>
      <c r="Y938" s="28"/>
      <c r="Z938" s="28"/>
      <c r="AA938" s="28"/>
      <c r="AB938" s="28"/>
      <c r="AC938" s="28"/>
      <c r="AD938" s="28"/>
      <c r="AE938" s="28"/>
      <c r="AF938" s="28"/>
      <c r="AG938" s="28"/>
      <c r="AH938" s="28"/>
      <c r="AI938" s="28"/>
      <c r="AJ938" s="28"/>
      <c r="AK938" s="28"/>
      <c r="AL938" s="28"/>
      <c r="AM938" s="28"/>
      <c r="AN938" s="28"/>
      <c r="AO938" s="28"/>
      <c r="AP938" s="28"/>
      <c r="AQ938" s="28"/>
      <c r="AR938" s="28"/>
      <c r="AS938" s="28"/>
      <c r="AT938" s="28"/>
      <c r="AU938" s="28"/>
      <c r="AV938" s="28"/>
      <c r="AW938" s="28"/>
      <c r="AX938" s="28"/>
      <c r="AY938" s="28"/>
      <c r="AZ938" s="28"/>
      <c r="BA938" s="28"/>
      <c r="BB938" s="28"/>
      <c r="BC938" s="28"/>
      <c r="BD938" s="28"/>
      <c r="BE938" s="28"/>
      <c r="BF938" s="28"/>
      <c r="BG938" s="28"/>
      <c r="BH938" s="28"/>
      <c r="BI938" s="28"/>
      <c r="BJ938" s="28"/>
      <c r="BK938" s="28"/>
      <c r="BL938" s="28"/>
      <c r="BM938" s="28"/>
      <c r="BN938" s="28"/>
      <c r="BO938" s="28"/>
      <c r="BP938" s="28"/>
      <c r="BQ938" s="28"/>
      <c r="BR938" s="28"/>
      <c r="BS938" s="28"/>
      <c r="BT938" s="28"/>
      <c r="BU938" s="28"/>
      <c r="BV938" s="28"/>
      <c r="BW938" s="28"/>
      <c r="BX938" s="28"/>
      <c r="BY938" s="28"/>
      <c r="BZ938" s="28"/>
      <c r="CA938" s="28"/>
      <c r="CB938" s="28"/>
      <c r="CC938" s="28"/>
      <c r="CD938" s="28"/>
      <c r="CE938" s="28"/>
      <c r="CF938" s="28"/>
      <c r="CG938" s="28"/>
      <c r="CH938" s="28"/>
      <c r="CI938" s="28"/>
      <c r="CJ938" s="28"/>
      <c r="CK938" s="28"/>
      <c r="CL938" s="28"/>
      <c r="CM938" s="28"/>
      <c r="CN938" s="28"/>
      <c r="CO938" s="28"/>
      <c r="CP938" s="28"/>
      <c r="CQ938" s="28"/>
      <c r="CR938" s="28"/>
      <c r="CS938" s="28"/>
      <c r="CT938" s="28"/>
      <c r="CU938" s="28"/>
      <c r="CV938" s="28"/>
      <c r="CW938" s="28"/>
      <c r="CX938" s="28"/>
      <c r="CY938" s="28"/>
      <c r="CZ938" s="28"/>
      <c r="DA938" s="28"/>
      <c r="DB938" s="28"/>
      <c r="DC938" s="28"/>
      <c r="DD938" s="28"/>
      <c r="DE938" s="28"/>
      <c r="DF938" s="28"/>
      <c r="DG938" s="28"/>
      <c r="DH938" s="28"/>
      <c r="DI938" s="28"/>
      <c r="DJ938" s="28"/>
      <c r="DK938" s="28"/>
      <c r="DL938" s="28"/>
      <c r="DM938" s="28"/>
      <c r="DN938" s="28"/>
      <c r="DO938" s="28"/>
      <c r="DP938" s="28"/>
      <c r="DQ938" s="28"/>
      <c r="DR938" s="28"/>
      <c r="DS938" s="28"/>
      <c r="DT938" s="28"/>
      <c r="DU938" s="28"/>
      <c r="DV938" s="28"/>
      <c r="DW938" s="28"/>
      <c r="DX938" s="28"/>
      <c r="DY938" s="28"/>
      <c r="DZ938" s="28"/>
      <c r="EA938" s="28"/>
      <c r="EB938" s="28"/>
      <c r="EC938" s="28"/>
      <c r="ED938" s="28"/>
      <c r="EE938" s="28"/>
      <c r="EF938" s="28"/>
      <c r="EG938" s="28"/>
      <c r="EH938" s="28"/>
      <c r="EI938" s="28"/>
      <c r="EJ938" s="28"/>
      <c r="EK938" s="28"/>
      <c r="EL938" s="28"/>
      <c r="EM938" s="28"/>
      <c r="EN938" s="28"/>
      <c r="EO938" s="28"/>
      <c r="EP938" s="28"/>
      <c r="EQ938" s="28"/>
      <c r="ER938" s="28"/>
      <c r="ES938" s="28"/>
      <c r="ET938" s="28"/>
      <c r="EU938" s="28"/>
      <c r="EV938" s="28"/>
      <c r="EW938" s="28"/>
      <c r="EX938" s="28"/>
      <c r="EY938" s="28"/>
      <c r="EZ938" s="28"/>
      <c r="FA938" s="28"/>
      <c r="FB938" s="28"/>
      <c r="FC938" s="28"/>
      <c r="FD938" s="28"/>
      <c r="FE938" s="28"/>
      <c r="FF938" s="28"/>
      <c r="FG938" s="28"/>
      <c r="FH938" s="28"/>
      <c r="FI938" s="28"/>
      <c r="FJ938" s="28"/>
      <c r="FK938" s="28"/>
      <c r="FL938" s="28"/>
      <c r="FM938" s="28"/>
      <c r="FN938" s="28"/>
      <c r="FO938" s="28"/>
      <c r="FP938" s="28"/>
      <c r="FQ938" s="28"/>
      <c r="FR938" s="28"/>
      <c r="FS938" s="28"/>
      <c r="FT938" s="28"/>
      <c r="FU938" s="28"/>
      <c r="FV938" s="28"/>
      <c r="FW938" s="28"/>
      <c r="FX938" s="28"/>
      <c r="FY938" s="28"/>
      <c r="FZ938" s="28"/>
      <c r="GA938" s="28"/>
      <c r="GB938" s="28"/>
      <c r="GC938" s="28"/>
      <c r="GD938" s="28"/>
      <c r="GE938" s="28"/>
      <c r="GF938" s="28"/>
      <c r="GG938" s="28"/>
      <c r="GH938" s="28"/>
      <c r="GI938" s="28"/>
      <c r="GJ938" s="28"/>
      <c r="GK938" s="28"/>
      <c r="GL938" s="28"/>
      <c r="GM938" s="28"/>
      <c r="GN938" s="28"/>
      <c r="GO938" s="28"/>
      <c r="GP938" s="28"/>
      <c r="GQ938" s="28"/>
      <c r="GR938" s="28"/>
      <c r="GS938" s="28"/>
      <c r="GT938" s="28"/>
      <c r="GU938" s="28"/>
      <c r="GV938" s="28"/>
      <c r="GW938" s="28"/>
      <c r="GX938" s="28"/>
      <c r="GY938" s="28"/>
      <c r="GZ938" s="28"/>
      <c r="HA938" s="28"/>
      <c r="HB938" s="28"/>
      <c r="HC938" s="28"/>
      <c r="HD938" s="28"/>
      <c r="HE938" s="28"/>
      <c r="HF938" s="28"/>
      <c r="HG938" s="28"/>
      <c r="HH938" s="28"/>
      <c r="HI938" s="28"/>
      <c r="HJ938" s="28"/>
      <c r="HK938" s="28"/>
      <c r="HL938" s="28"/>
      <c r="HM938" s="28"/>
      <c r="HN938" s="28"/>
      <c r="HO938" s="28"/>
      <c r="HP938" s="28"/>
      <c r="HQ938" s="28"/>
      <c r="HR938" s="28"/>
      <c r="HS938" s="28"/>
      <c r="HT938" s="28"/>
      <c r="HU938" s="28"/>
      <c r="HV938" s="28"/>
      <c r="HW938" s="28"/>
      <c r="HX938" s="28"/>
      <c r="HY938" s="28"/>
      <c r="HZ938" s="28"/>
      <c r="IA938" s="28"/>
      <c r="IB938" s="28"/>
      <c r="IC938" s="28"/>
      <c r="ID938" s="28"/>
      <c r="IE938" s="28"/>
      <c r="IF938" s="28"/>
      <c r="IG938" s="28"/>
      <c r="IH938" s="28"/>
      <c r="II938" s="28"/>
      <c r="IJ938" s="28"/>
      <c r="IK938" s="28"/>
      <c r="IL938" s="28"/>
      <c r="IM938" s="28"/>
      <c r="IN938" s="28"/>
      <c r="IO938" s="28"/>
      <c r="IP938" s="28"/>
      <c r="IQ938" s="28"/>
      <c r="IR938" s="28"/>
      <c r="IS938" s="28"/>
      <c r="IT938" s="28"/>
      <c r="IU938" s="28"/>
    </row>
    <row r="939" spans="1:255" s="28" customFormat="1">
      <c r="A939" s="21"/>
      <c r="B939" s="22"/>
      <c r="C939" s="22" t="s">
        <v>329</v>
      </c>
      <c r="D939" s="23"/>
      <c r="F939" s="197">
        <v>1</v>
      </c>
      <c r="G939" s="198" t="s">
        <v>286</v>
      </c>
      <c r="H939" s="9"/>
      <c r="I939" s="27"/>
      <c r="J939" s="147"/>
      <c r="K939" s="27">
        <f>+IF($C939=K$1,$F939*$H940,0)</f>
        <v>0</v>
      </c>
      <c r="L939" s="27">
        <f t="shared" ref="L939:Q939" si="414">+IF($C939=L$1,$F939*$H940,0)</f>
        <v>0</v>
      </c>
      <c r="M939" s="27">
        <f t="shared" si="414"/>
        <v>0</v>
      </c>
      <c r="N939" s="27">
        <f t="shared" si="414"/>
        <v>0</v>
      </c>
      <c r="O939" s="27">
        <f t="shared" si="414"/>
        <v>0</v>
      </c>
      <c r="P939" s="27">
        <f t="shared" si="414"/>
        <v>0</v>
      </c>
      <c r="Q939" s="27">
        <f t="shared" si="414"/>
        <v>0</v>
      </c>
    </row>
    <row r="940" spans="1:255" s="28" customFormat="1">
      <c r="A940" s="21"/>
      <c r="B940" s="22"/>
      <c r="D940" s="23"/>
      <c r="F940" s="24">
        <f>SUM(F934:F939)</f>
        <v>7</v>
      </c>
      <c r="G940" s="25" t="s">
        <v>286</v>
      </c>
      <c r="H940" s="348">
        <v>0</v>
      </c>
      <c r="I940" s="27">
        <f>F940*ROUND(H940,2)</f>
        <v>0</v>
      </c>
      <c r="J940" s="147"/>
      <c r="K940" s="27"/>
      <c r="L940" s="27"/>
      <c r="M940" s="27"/>
      <c r="N940" s="27"/>
      <c r="O940" s="27"/>
      <c r="P940" s="27"/>
      <c r="Q940" s="27"/>
    </row>
    <row r="941" spans="1:255" s="28" customFormat="1">
      <c r="A941" s="222"/>
      <c r="B941" s="223"/>
      <c r="C941" s="206"/>
      <c r="D941" s="206" t="s">
        <v>294</v>
      </c>
      <c r="E941" s="206"/>
      <c r="F941" s="230"/>
      <c r="G941" s="173"/>
      <c r="H941" s="9"/>
      <c r="I941" s="173"/>
      <c r="J941" s="206"/>
      <c r="K941" s="201"/>
      <c r="L941" s="201"/>
      <c r="M941" s="201"/>
      <c r="N941" s="201"/>
      <c r="O941" s="201"/>
      <c r="P941" s="201"/>
      <c r="Q941" s="201"/>
      <c r="R941" s="206"/>
      <c r="S941" s="206"/>
      <c r="T941" s="206"/>
      <c r="U941" s="206"/>
      <c r="V941" s="206"/>
      <c r="W941" s="206"/>
      <c r="X941" s="206"/>
      <c r="Y941" s="206"/>
      <c r="Z941" s="206"/>
      <c r="AA941" s="206"/>
      <c r="AB941" s="206"/>
      <c r="AC941" s="206"/>
      <c r="AD941" s="206"/>
      <c r="AE941" s="206"/>
      <c r="AF941" s="206"/>
      <c r="AG941" s="206"/>
      <c r="AH941" s="206"/>
      <c r="AI941" s="206"/>
      <c r="AJ941" s="206"/>
      <c r="AK941" s="206"/>
      <c r="AL941" s="206"/>
      <c r="AM941" s="206"/>
      <c r="AN941" s="206"/>
      <c r="AO941" s="206"/>
      <c r="AP941" s="206"/>
      <c r="AQ941" s="206"/>
      <c r="AR941" s="206"/>
      <c r="AS941" s="206"/>
      <c r="AT941" s="206"/>
      <c r="AU941" s="206"/>
      <c r="AV941" s="206"/>
      <c r="AW941" s="206"/>
      <c r="AX941" s="206"/>
      <c r="AY941" s="206"/>
      <c r="AZ941" s="206"/>
      <c r="BA941" s="206"/>
      <c r="BB941" s="206"/>
      <c r="BC941" s="206"/>
      <c r="BD941" s="206"/>
      <c r="BE941" s="206"/>
      <c r="BF941" s="206"/>
      <c r="BG941" s="206"/>
      <c r="BH941" s="206"/>
      <c r="BI941" s="206"/>
      <c r="BJ941" s="206"/>
      <c r="BK941" s="206"/>
      <c r="BL941" s="206"/>
      <c r="BM941" s="206"/>
      <c r="BN941" s="206"/>
      <c r="BO941" s="206"/>
      <c r="BP941" s="206"/>
      <c r="BQ941" s="206"/>
      <c r="BR941" s="206"/>
      <c r="BS941" s="206"/>
      <c r="BT941" s="206"/>
      <c r="BU941" s="206"/>
      <c r="BV941" s="206"/>
      <c r="BW941" s="206"/>
      <c r="BX941" s="206"/>
      <c r="BY941" s="206"/>
      <c r="BZ941" s="206"/>
      <c r="CA941" s="206"/>
      <c r="CB941" s="206"/>
      <c r="CC941" s="206"/>
      <c r="CD941" s="206"/>
      <c r="CE941" s="206"/>
      <c r="CF941" s="206"/>
      <c r="CG941" s="206"/>
      <c r="CH941" s="206"/>
      <c r="CI941" s="206"/>
      <c r="CJ941" s="206"/>
      <c r="CK941" s="206"/>
      <c r="CL941" s="206"/>
      <c r="CM941" s="206"/>
      <c r="CN941" s="206"/>
      <c r="CO941" s="206"/>
      <c r="CP941" s="206"/>
      <c r="CQ941" s="206"/>
      <c r="CR941" s="206"/>
      <c r="CS941" s="206"/>
      <c r="CT941" s="206"/>
      <c r="CU941" s="206"/>
      <c r="CV941" s="206"/>
      <c r="CW941" s="206"/>
      <c r="CX941" s="206"/>
      <c r="CY941" s="206"/>
      <c r="CZ941" s="206"/>
      <c r="DA941" s="206"/>
      <c r="DB941" s="206"/>
      <c r="DC941" s="206"/>
      <c r="DD941" s="206"/>
      <c r="DE941" s="206"/>
      <c r="DF941" s="206"/>
      <c r="DG941" s="206"/>
      <c r="DH941" s="206"/>
      <c r="DI941" s="206"/>
      <c r="DJ941" s="206"/>
      <c r="DK941" s="206"/>
      <c r="DL941" s="206"/>
      <c r="DM941" s="206"/>
      <c r="DN941" s="206"/>
      <c r="DO941" s="206"/>
      <c r="DP941" s="206"/>
      <c r="DQ941" s="206"/>
      <c r="DR941" s="206"/>
      <c r="DS941" s="206"/>
      <c r="DT941" s="206"/>
      <c r="DU941" s="206"/>
      <c r="DV941" s="206"/>
      <c r="DW941" s="206"/>
      <c r="DX941" s="206"/>
      <c r="DY941" s="206"/>
      <c r="DZ941" s="206"/>
      <c r="EA941" s="206"/>
      <c r="EB941" s="206"/>
      <c r="EC941" s="206"/>
      <c r="ED941" s="206"/>
      <c r="EE941" s="206"/>
      <c r="EF941" s="206"/>
      <c r="EG941" s="206"/>
      <c r="EH941" s="206"/>
      <c r="EI941" s="206"/>
      <c r="EJ941" s="206"/>
      <c r="EK941" s="206"/>
      <c r="EL941" s="206"/>
      <c r="EM941" s="206"/>
      <c r="EN941" s="206"/>
      <c r="EO941" s="206"/>
      <c r="EP941" s="206"/>
      <c r="EQ941" s="206"/>
      <c r="ER941" s="206"/>
      <c r="ES941" s="206"/>
      <c r="ET941" s="206"/>
      <c r="EU941" s="206"/>
      <c r="EV941" s="206"/>
      <c r="EW941" s="206"/>
      <c r="EX941" s="206"/>
      <c r="EY941" s="206"/>
      <c r="EZ941" s="206"/>
      <c r="FA941" s="206"/>
      <c r="FB941" s="206"/>
      <c r="FC941" s="206"/>
      <c r="FD941" s="206"/>
      <c r="FE941" s="206"/>
      <c r="FF941" s="206"/>
      <c r="FG941" s="206"/>
      <c r="FH941" s="206"/>
      <c r="FI941" s="206"/>
      <c r="FJ941" s="206"/>
      <c r="FK941" s="206"/>
      <c r="FL941" s="206"/>
      <c r="FM941" s="206"/>
      <c r="FN941" s="206"/>
      <c r="FO941" s="206"/>
      <c r="FP941" s="206"/>
      <c r="FQ941" s="206"/>
      <c r="FR941" s="206"/>
      <c r="FS941" s="206"/>
      <c r="FT941" s="206"/>
      <c r="FU941" s="206"/>
      <c r="FV941" s="206"/>
      <c r="FW941" s="206"/>
      <c r="FX941" s="206"/>
      <c r="FY941" s="206"/>
      <c r="FZ941" s="206"/>
      <c r="GA941" s="206"/>
      <c r="GB941" s="206"/>
      <c r="GC941" s="206"/>
      <c r="GD941" s="206"/>
      <c r="GE941" s="206"/>
      <c r="GF941" s="206"/>
      <c r="GG941" s="206"/>
      <c r="GH941" s="206"/>
      <c r="GI941" s="206"/>
      <c r="GJ941" s="206"/>
      <c r="GK941" s="206"/>
      <c r="GL941" s="206"/>
      <c r="GM941" s="206"/>
      <c r="GN941" s="206"/>
      <c r="GO941" s="206"/>
      <c r="GP941" s="206"/>
      <c r="GQ941" s="206"/>
      <c r="GR941" s="206"/>
      <c r="GS941" s="206"/>
      <c r="GT941" s="206"/>
      <c r="GU941" s="206"/>
      <c r="GV941" s="206"/>
      <c r="GW941" s="206"/>
      <c r="GX941" s="206"/>
      <c r="GY941" s="206"/>
      <c r="GZ941" s="206"/>
      <c r="HA941" s="206"/>
      <c r="HB941" s="206"/>
      <c r="HC941" s="206"/>
      <c r="HD941" s="206"/>
      <c r="HE941" s="206"/>
      <c r="HF941" s="206"/>
      <c r="HG941" s="206"/>
      <c r="HH941" s="206"/>
      <c r="HI941" s="206"/>
      <c r="HJ941" s="206"/>
      <c r="HK941" s="206"/>
      <c r="HL941" s="206"/>
      <c r="HM941" s="206"/>
      <c r="HN941" s="206"/>
      <c r="HO941" s="206"/>
      <c r="HP941" s="206"/>
      <c r="HQ941" s="206"/>
      <c r="HR941" s="206"/>
      <c r="HS941" s="206"/>
      <c r="HT941" s="206"/>
      <c r="HU941" s="206"/>
      <c r="HV941" s="206"/>
      <c r="HW941" s="206"/>
      <c r="HX941" s="206"/>
      <c r="HY941" s="206"/>
      <c r="HZ941" s="206"/>
      <c r="IA941" s="206"/>
      <c r="IB941" s="206"/>
      <c r="IC941" s="206"/>
      <c r="ID941" s="206"/>
      <c r="IE941" s="206"/>
      <c r="IF941" s="206"/>
      <c r="IG941" s="206"/>
      <c r="IH941" s="206"/>
      <c r="II941" s="206"/>
      <c r="IJ941" s="206"/>
      <c r="IK941" s="206"/>
      <c r="IL941" s="206"/>
      <c r="IM941" s="206"/>
      <c r="IN941" s="206"/>
      <c r="IO941" s="206"/>
      <c r="IP941" s="206"/>
      <c r="IQ941" s="206"/>
      <c r="IR941" s="206"/>
      <c r="IS941" s="206"/>
      <c r="IT941" s="206"/>
      <c r="IU941" s="206"/>
    </row>
    <row r="942" spans="1:255" s="28" customFormat="1" ht="57">
      <c r="A942" s="222" t="s">
        <v>23</v>
      </c>
      <c r="B942" s="223">
        <v>4</v>
      </c>
      <c r="C942" s="22" t="s">
        <v>334</v>
      </c>
      <c r="D942" s="224" t="s">
        <v>295</v>
      </c>
      <c r="E942" s="206"/>
      <c r="F942" s="230"/>
      <c r="G942" s="173"/>
      <c r="H942" s="9"/>
      <c r="I942" s="201"/>
      <c r="J942" s="206"/>
      <c r="K942" s="201"/>
      <c r="L942" s="201"/>
      <c r="M942" s="201"/>
      <c r="N942" s="201"/>
      <c r="O942" s="201"/>
      <c r="P942" s="201"/>
      <c r="Q942" s="201"/>
      <c r="R942" s="206"/>
      <c r="S942" s="206"/>
      <c r="T942" s="206"/>
      <c r="U942" s="206"/>
      <c r="V942" s="206"/>
      <c r="W942" s="206"/>
      <c r="X942" s="206"/>
      <c r="Y942" s="206"/>
      <c r="Z942" s="206"/>
      <c r="AA942" s="206"/>
      <c r="AB942" s="206"/>
      <c r="AC942" s="206"/>
      <c r="AD942" s="206"/>
      <c r="AE942" s="206"/>
      <c r="AF942" s="206"/>
      <c r="AG942" s="206"/>
      <c r="AH942" s="206"/>
      <c r="AI942" s="206"/>
      <c r="AJ942" s="206"/>
      <c r="AK942" s="206"/>
      <c r="AL942" s="206"/>
      <c r="AM942" s="206"/>
      <c r="AN942" s="206"/>
      <c r="AO942" s="206"/>
      <c r="AP942" s="206"/>
      <c r="AQ942" s="206"/>
      <c r="AR942" s="206"/>
      <c r="AS942" s="206"/>
      <c r="AT942" s="206"/>
      <c r="AU942" s="206"/>
      <c r="AV942" s="206"/>
      <c r="AW942" s="206"/>
      <c r="AX942" s="206"/>
      <c r="AY942" s="206"/>
      <c r="AZ942" s="206"/>
      <c r="BA942" s="206"/>
      <c r="BB942" s="206"/>
      <c r="BC942" s="206"/>
      <c r="BD942" s="206"/>
      <c r="BE942" s="206"/>
      <c r="BF942" s="206"/>
      <c r="BG942" s="206"/>
      <c r="BH942" s="206"/>
      <c r="BI942" s="206"/>
      <c r="BJ942" s="206"/>
      <c r="BK942" s="206"/>
      <c r="BL942" s="206"/>
      <c r="BM942" s="206"/>
      <c r="BN942" s="206"/>
      <c r="BO942" s="206"/>
      <c r="BP942" s="206"/>
      <c r="BQ942" s="206"/>
      <c r="BR942" s="206"/>
      <c r="BS942" s="206"/>
      <c r="BT942" s="206"/>
      <c r="BU942" s="206"/>
      <c r="BV942" s="206"/>
      <c r="BW942" s="206"/>
      <c r="BX942" s="206"/>
      <c r="BY942" s="206"/>
      <c r="BZ942" s="206"/>
      <c r="CA942" s="206"/>
      <c r="CB942" s="206"/>
      <c r="CC942" s="206"/>
      <c r="CD942" s="206"/>
      <c r="CE942" s="206"/>
      <c r="CF942" s="206"/>
      <c r="CG942" s="206"/>
      <c r="CH942" s="206"/>
      <c r="CI942" s="206"/>
      <c r="CJ942" s="206"/>
      <c r="CK942" s="206"/>
      <c r="CL942" s="206"/>
      <c r="CM942" s="206"/>
      <c r="CN942" s="206"/>
      <c r="CO942" s="206"/>
      <c r="CP942" s="206"/>
      <c r="CQ942" s="206"/>
      <c r="CR942" s="206"/>
      <c r="CS942" s="206"/>
      <c r="CT942" s="206"/>
      <c r="CU942" s="206"/>
      <c r="CV942" s="206"/>
      <c r="CW942" s="206"/>
      <c r="CX942" s="206"/>
      <c r="CY942" s="206"/>
      <c r="CZ942" s="206"/>
      <c r="DA942" s="206"/>
      <c r="DB942" s="206"/>
      <c r="DC942" s="206"/>
      <c r="DD942" s="206"/>
      <c r="DE942" s="206"/>
      <c r="DF942" s="206"/>
      <c r="DG942" s="206"/>
      <c r="DH942" s="206"/>
      <c r="DI942" s="206"/>
      <c r="DJ942" s="206"/>
      <c r="DK942" s="206"/>
      <c r="DL942" s="206"/>
      <c r="DM942" s="206"/>
      <c r="DN942" s="206"/>
      <c r="DO942" s="206"/>
      <c r="DP942" s="206"/>
      <c r="DQ942" s="206"/>
      <c r="DR942" s="206"/>
      <c r="DS942" s="206"/>
      <c r="DT942" s="206"/>
      <c r="DU942" s="206"/>
      <c r="DV942" s="206"/>
      <c r="DW942" s="206"/>
      <c r="DX942" s="206"/>
      <c r="DY942" s="206"/>
      <c r="DZ942" s="206"/>
      <c r="EA942" s="206"/>
      <c r="EB942" s="206"/>
      <c r="EC942" s="206"/>
      <c r="ED942" s="206"/>
      <c r="EE942" s="206"/>
      <c r="EF942" s="206"/>
      <c r="EG942" s="206"/>
      <c r="EH942" s="206"/>
      <c r="EI942" s="206"/>
      <c r="EJ942" s="206"/>
      <c r="EK942" s="206"/>
      <c r="EL942" s="206"/>
      <c r="EM942" s="206"/>
      <c r="EN942" s="206"/>
      <c r="EO942" s="206"/>
      <c r="EP942" s="206"/>
      <c r="EQ942" s="206"/>
      <c r="ER942" s="206"/>
      <c r="ES942" s="206"/>
      <c r="ET942" s="206"/>
      <c r="EU942" s="206"/>
      <c r="EV942" s="206"/>
      <c r="EW942" s="206"/>
      <c r="EX942" s="206"/>
      <c r="EY942" s="206"/>
      <c r="EZ942" s="206"/>
      <c r="FA942" s="206"/>
      <c r="FB942" s="206"/>
      <c r="FC942" s="206"/>
      <c r="FD942" s="206"/>
      <c r="FE942" s="206"/>
      <c r="FF942" s="206"/>
      <c r="FG942" s="206"/>
      <c r="FH942" s="206"/>
      <c r="FI942" s="206"/>
      <c r="FJ942" s="206"/>
      <c r="FK942" s="206"/>
      <c r="FL942" s="206"/>
      <c r="FM942" s="206"/>
      <c r="FN942" s="206"/>
      <c r="FO942" s="206"/>
      <c r="FP942" s="206"/>
      <c r="FQ942" s="206"/>
      <c r="FR942" s="206"/>
      <c r="FS942" s="206"/>
      <c r="FT942" s="206"/>
      <c r="FU942" s="206"/>
      <c r="FV942" s="206"/>
      <c r="FW942" s="206"/>
      <c r="FX942" s="206"/>
      <c r="FY942" s="206"/>
      <c r="FZ942" s="206"/>
      <c r="GA942" s="206"/>
      <c r="GB942" s="206"/>
      <c r="GC942" s="206"/>
      <c r="GD942" s="206"/>
      <c r="GE942" s="206"/>
      <c r="GF942" s="206"/>
      <c r="GG942" s="206"/>
      <c r="GH942" s="206"/>
      <c r="GI942" s="206"/>
      <c r="GJ942" s="206"/>
      <c r="GK942" s="206"/>
      <c r="GL942" s="206"/>
      <c r="GM942" s="206"/>
      <c r="GN942" s="206"/>
      <c r="GO942" s="206"/>
      <c r="GP942" s="206"/>
      <c r="GQ942" s="206"/>
      <c r="GR942" s="206"/>
      <c r="GS942" s="206"/>
      <c r="GT942" s="206"/>
      <c r="GU942" s="206"/>
      <c r="GV942" s="206"/>
      <c r="GW942" s="206"/>
      <c r="GX942" s="206"/>
      <c r="GY942" s="206"/>
      <c r="GZ942" s="206"/>
      <c r="HA942" s="206"/>
      <c r="HB942" s="206"/>
      <c r="HC942" s="206"/>
      <c r="HD942" s="206"/>
      <c r="HE942" s="206"/>
      <c r="HF942" s="206"/>
      <c r="HG942" s="206"/>
      <c r="HH942" s="206"/>
      <c r="HI942" s="206"/>
      <c r="HJ942" s="206"/>
      <c r="HK942" s="206"/>
      <c r="HL942" s="206"/>
      <c r="HM942" s="206"/>
      <c r="HN942" s="206"/>
      <c r="HO942" s="206"/>
      <c r="HP942" s="206"/>
      <c r="HQ942" s="206"/>
      <c r="HR942" s="206"/>
      <c r="HS942" s="206"/>
      <c r="HT942" s="206"/>
      <c r="HU942" s="206"/>
      <c r="HV942" s="206"/>
      <c r="HW942" s="206"/>
      <c r="HX942" s="206"/>
      <c r="HY942" s="206"/>
      <c r="HZ942" s="206"/>
      <c r="IA942" s="206"/>
      <c r="IB942" s="206"/>
      <c r="IC942" s="206"/>
      <c r="ID942" s="206"/>
      <c r="IE942" s="206"/>
      <c r="IF942" s="206"/>
      <c r="IG942" s="206"/>
      <c r="IH942" s="206"/>
      <c r="II942" s="206"/>
      <c r="IJ942" s="206"/>
      <c r="IK942" s="206"/>
      <c r="IL942" s="206"/>
      <c r="IM942" s="206"/>
      <c r="IN942" s="206"/>
      <c r="IO942" s="206"/>
      <c r="IP942" s="206"/>
      <c r="IQ942" s="206"/>
      <c r="IR942" s="206"/>
      <c r="IS942" s="206"/>
      <c r="IT942" s="206"/>
      <c r="IU942" s="206"/>
    </row>
    <row r="943" spans="1:255" s="28" customFormat="1">
      <c r="A943" s="21"/>
      <c r="B943" s="22"/>
      <c r="C943" s="22" t="s">
        <v>324</v>
      </c>
      <c r="D943" s="23"/>
      <c r="F943" s="193">
        <v>2</v>
      </c>
      <c r="G943" s="194" t="s">
        <v>286</v>
      </c>
      <c r="H943" s="9"/>
      <c r="I943" s="27"/>
      <c r="J943" s="147"/>
      <c r="K943" s="27">
        <f>+IF($C943=K$1,$F943*$H949,0)</f>
        <v>0</v>
      </c>
      <c r="L943" s="27">
        <f t="shared" ref="L943:Q943" si="415">+IF($C943=L$1,$F943*$H949,0)</f>
        <v>0</v>
      </c>
      <c r="M943" s="27">
        <f t="shared" si="415"/>
        <v>0</v>
      </c>
      <c r="N943" s="27">
        <f t="shared" si="415"/>
        <v>0</v>
      </c>
      <c r="O943" s="27">
        <f t="shared" si="415"/>
        <v>0</v>
      </c>
      <c r="P943" s="27">
        <f t="shared" si="415"/>
        <v>0</v>
      </c>
      <c r="Q943" s="27">
        <f t="shared" si="415"/>
        <v>0</v>
      </c>
    </row>
    <row r="944" spans="1:255" s="28" customFormat="1">
      <c r="A944" s="21"/>
      <c r="B944" s="22"/>
      <c r="C944" s="22" t="s">
        <v>325</v>
      </c>
      <c r="D944" s="23"/>
      <c r="F944" s="193">
        <v>2</v>
      </c>
      <c r="G944" s="194" t="s">
        <v>286</v>
      </c>
      <c r="H944" s="9"/>
      <c r="I944" s="27"/>
      <c r="J944" s="147"/>
      <c r="K944" s="27">
        <f>+IF($C944=K$1,$F944*$H949,0)</f>
        <v>0</v>
      </c>
      <c r="L944" s="27">
        <f t="shared" ref="L944:Q944" si="416">+IF($C944=L$1,$F944*$H949,0)</f>
        <v>0</v>
      </c>
      <c r="M944" s="27">
        <f t="shared" si="416"/>
        <v>0</v>
      </c>
      <c r="N944" s="27">
        <f t="shared" si="416"/>
        <v>0</v>
      </c>
      <c r="O944" s="27">
        <f t="shared" si="416"/>
        <v>0</v>
      </c>
      <c r="P944" s="27">
        <f t="shared" si="416"/>
        <v>0</v>
      </c>
      <c r="Q944" s="27">
        <f t="shared" si="416"/>
        <v>0</v>
      </c>
    </row>
    <row r="945" spans="1:255" s="28" customFormat="1">
      <c r="A945" s="21"/>
      <c r="B945" s="22"/>
      <c r="C945" s="22" t="s">
        <v>326</v>
      </c>
      <c r="D945" s="23"/>
      <c r="F945" s="193">
        <v>2</v>
      </c>
      <c r="G945" s="194" t="s">
        <v>286</v>
      </c>
      <c r="H945" s="9"/>
      <c r="I945" s="27"/>
      <c r="J945" s="147"/>
      <c r="K945" s="27">
        <f>+IF($C945=K$1,$F945*$H949,0)</f>
        <v>0</v>
      </c>
      <c r="L945" s="27">
        <f t="shared" ref="L945:Q945" si="417">+IF($C945=L$1,$F945*$H949,0)</f>
        <v>0</v>
      </c>
      <c r="M945" s="27">
        <f t="shared" si="417"/>
        <v>0</v>
      </c>
      <c r="N945" s="27">
        <f t="shared" si="417"/>
        <v>0</v>
      </c>
      <c r="O945" s="27">
        <f t="shared" si="417"/>
        <v>0</v>
      </c>
      <c r="P945" s="27">
        <f t="shared" si="417"/>
        <v>0</v>
      </c>
      <c r="Q945" s="27">
        <f t="shared" si="417"/>
        <v>0</v>
      </c>
    </row>
    <row r="946" spans="1:255" s="206" customFormat="1">
      <c r="A946" s="21"/>
      <c r="B946" s="22"/>
      <c r="C946" s="22" t="s">
        <v>327</v>
      </c>
      <c r="D946" s="23"/>
      <c r="E946" s="28"/>
      <c r="F946" s="193">
        <v>2</v>
      </c>
      <c r="G946" s="194" t="s">
        <v>286</v>
      </c>
      <c r="H946" s="9"/>
      <c r="I946" s="27"/>
      <c r="J946" s="147"/>
      <c r="K946" s="27">
        <f>+IF($C946=K$1,$F946*$H949,0)</f>
        <v>0</v>
      </c>
      <c r="L946" s="27">
        <f t="shared" ref="L946:Q946" si="418">+IF($C946=L$1,$F946*$H949,0)</f>
        <v>0</v>
      </c>
      <c r="M946" s="27">
        <f t="shared" si="418"/>
        <v>0</v>
      </c>
      <c r="N946" s="27">
        <f t="shared" si="418"/>
        <v>0</v>
      </c>
      <c r="O946" s="27">
        <f t="shared" si="418"/>
        <v>0</v>
      </c>
      <c r="P946" s="27">
        <f t="shared" si="418"/>
        <v>0</v>
      </c>
      <c r="Q946" s="27">
        <f t="shared" si="418"/>
        <v>0</v>
      </c>
      <c r="R946" s="28"/>
      <c r="S946" s="28"/>
      <c r="T946" s="28"/>
      <c r="U946" s="28"/>
      <c r="V946" s="28"/>
      <c r="W946" s="28"/>
      <c r="X946" s="28"/>
      <c r="Y946" s="28"/>
      <c r="Z946" s="28"/>
      <c r="AA946" s="28"/>
      <c r="AB946" s="28"/>
      <c r="AC946" s="28"/>
      <c r="AD946" s="28"/>
      <c r="AE946" s="28"/>
      <c r="AF946" s="28"/>
      <c r="AG946" s="28"/>
      <c r="AH946" s="28"/>
      <c r="AI946" s="28"/>
      <c r="AJ946" s="28"/>
      <c r="AK946" s="28"/>
      <c r="AL946" s="28"/>
      <c r="AM946" s="28"/>
      <c r="AN946" s="28"/>
      <c r="AO946" s="28"/>
      <c r="AP946" s="28"/>
      <c r="AQ946" s="28"/>
      <c r="AR946" s="28"/>
      <c r="AS946" s="28"/>
      <c r="AT946" s="28"/>
      <c r="AU946" s="28"/>
      <c r="AV946" s="28"/>
      <c r="AW946" s="28"/>
      <c r="AX946" s="28"/>
      <c r="AY946" s="28"/>
      <c r="AZ946" s="28"/>
      <c r="BA946" s="28"/>
      <c r="BB946" s="28"/>
      <c r="BC946" s="28"/>
      <c r="BD946" s="28"/>
      <c r="BE946" s="28"/>
      <c r="BF946" s="28"/>
      <c r="BG946" s="28"/>
      <c r="BH946" s="28"/>
      <c r="BI946" s="28"/>
      <c r="BJ946" s="28"/>
      <c r="BK946" s="28"/>
      <c r="BL946" s="28"/>
      <c r="BM946" s="28"/>
      <c r="BN946" s="28"/>
      <c r="BO946" s="28"/>
      <c r="BP946" s="28"/>
      <c r="BQ946" s="28"/>
      <c r="BR946" s="28"/>
      <c r="BS946" s="28"/>
      <c r="BT946" s="28"/>
      <c r="BU946" s="28"/>
      <c r="BV946" s="28"/>
      <c r="BW946" s="28"/>
      <c r="BX946" s="28"/>
      <c r="BY946" s="28"/>
      <c r="BZ946" s="28"/>
      <c r="CA946" s="28"/>
      <c r="CB946" s="28"/>
      <c r="CC946" s="28"/>
      <c r="CD946" s="28"/>
      <c r="CE946" s="28"/>
      <c r="CF946" s="28"/>
      <c r="CG946" s="28"/>
      <c r="CH946" s="28"/>
      <c r="CI946" s="28"/>
      <c r="CJ946" s="28"/>
      <c r="CK946" s="28"/>
      <c r="CL946" s="28"/>
      <c r="CM946" s="28"/>
      <c r="CN946" s="28"/>
      <c r="CO946" s="28"/>
      <c r="CP946" s="28"/>
      <c r="CQ946" s="28"/>
      <c r="CR946" s="28"/>
      <c r="CS946" s="28"/>
      <c r="CT946" s="28"/>
      <c r="CU946" s="28"/>
      <c r="CV946" s="28"/>
      <c r="CW946" s="28"/>
      <c r="CX946" s="28"/>
      <c r="CY946" s="28"/>
      <c r="CZ946" s="28"/>
      <c r="DA946" s="28"/>
      <c r="DB946" s="28"/>
      <c r="DC946" s="28"/>
      <c r="DD946" s="28"/>
      <c r="DE946" s="28"/>
      <c r="DF946" s="28"/>
      <c r="DG946" s="28"/>
      <c r="DH946" s="28"/>
      <c r="DI946" s="28"/>
      <c r="DJ946" s="28"/>
      <c r="DK946" s="28"/>
      <c r="DL946" s="28"/>
      <c r="DM946" s="28"/>
      <c r="DN946" s="28"/>
      <c r="DO946" s="28"/>
      <c r="DP946" s="28"/>
      <c r="DQ946" s="28"/>
      <c r="DR946" s="28"/>
      <c r="DS946" s="28"/>
      <c r="DT946" s="28"/>
      <c r="DU946" s="28"/>
      <c r="DV946" s="28"/>
      <c r="DW946" s="28"/>
      <c r="DX946" s="28"/>
      <c r="DY946" s="28"/>
      <c r="DZ946" s="28"/>
      <c r="EA946" s="28"/>
      <c r="EB946" s="28"/>
      <c r="EC946" s="28"/>
      <c r="ED946" s="28"/>
      <c r="EE946" s="28"/>
      <c r="EF946" s="28"/>
      <c r="EG946" s="28"/>
      <c r="EH946" s="28"/>
      <c r="EI946" s="28"/>
      <c r="EJ946" s="28"/>
      <c r="EK946" s="28"/>
      <c r="EL946" s="28"/>
      <c r="EM946" s="28"/>
      <c r="EN946" s="28"/>
      <c r="EO946" s="28"/>
      <c r="EP946" s="28"/>
      <c r="EQ946" s="28"/>
      <c r="ER946" s="28"/>
      <c r="ES946" s="28"/>
      <c r="ET946" s="28"/>
      <c r="EU946" s="28"/>
      <c r="EV946" s="28"/>
      <c r="EW946" s="28"/>
      <c r="EX946" s="28"/>
      <c r="EY946" s="28"/>
      <c r="EZ946" s="28"/>
      <c r="FA946" s="28"/>
      <c r="FB946" s="28"/>
      <c r="FC946" s="28"/>
      <c r="FD946" s="28"/>
      <c r="FE946" s="28"/>
      <c r="FF946" s="28"/>
      <c r="FG946" s="28"/>
      <c r="FH946" s="28"/>
      <c r="FI946" s="28"/>
      <c r="FJ946" s="28"/>
      <c r="FK946" s="28"/>
      <c r="FL946" s="28"/>
      <c r="FM946" s="28"/>
      <c r="FN946" s="28"/>
      <c r="FO946" s="28"/>
      <c r="FP946" s="28"/>
      <c r="FQ946" s="28"/>
      <c r="FR946" s="28"/>
      <c r="FS946" s="28"/>
      <c r="FT946" s="28"/>
      <c r="FU946" s="28"/>
      <c r="FV946" s="28"/>
      <c r="FW946" s="28"/>
      <c r="FX946" s="28"/>
      <c r="FY946" s="28"/>
      <c r="FZ946" s="28"/>
      <c r="GA946" s="28"/>
      <c r="GB946" s="28"/>
      <c r="GC946" s="28"/>
      <c r="GD946" s="28"/>
      <c r="GE946" s="28"/>
      <c r="GF946" s="28"/>
      <c r="GG946" s="28"/>
      <c r="GH946" s="28"/>
      <c r="GI946" s="28"/>
      <c r="GJ946" s="28"/>
      <c r="GK946" s="28"/>
      <c r="GL946" s="28"/>
      <c r="GM946" s="28"/>
      <c r="GN946" s="28"/>
      <c r="GO946" s="28"/>
      <c r="GP946" s="28"/>
      <c r="GQ946" s="28"/>
      <c r="GR946" s="28"/>
      <c r="GS946" s="28"/>
      <c r="GT946" s="28"/>
      <c r="GU946" s="28"/>
      <c r="GV946" s="28"/>
      <c r="GW946" s="28"/>
      <c r="GX946" s="28"/>
      <c r="GY946" s="28"/>
      <c r="GZ946" s="28"/>
      <c r="HA946" s="28"/>
      <c r="HB946" s="28"/>
      <c r="HC946" s="28"/>
      <c r="HD946" s="28"/>
      <c r="HE946" s="28"/>
      <c r="HF946" s="28"/>
      <c r="HG946" s="28"/>
      <c r="HH946" s="28"/>
      <c r="HI946" s="28"/>
      <c r="HJ946" s="28"/>
      <c r="HK946" s="28"/>
      <c r="HL946" s="28"/>
      <c r="HM946" s="28"/>
      <c r="HN946" s="28"/>
      <c r="HO946" s="28"/>
      <c r="HP946" s="28"/>
      <c r="HQ946" s="28"/>
      <c r="HR946" s="28"/>
      <c r="HS946" s="28"/>
      <c r="HT946" s="28"/>
      <c r="HU946" s="28"/>
      <c r="HV946" s="28"/>
      <c r="HW946" s="28"/>
      <c r="HX946" s="28"/>
      <c r="HY946" s="28"/>
      <c r="HZ946" s="28"/>
      <c r="IA946" s="28"/>
      <c r="IB946" s="28"/>
      <c r="IC946" s="28"/>
      <c r="ID946" s="28"/>
      <c r="IE946" s="28"/>
      <c r="IF946" s="28"/>
      <c r="IG946" s="28"/>
      <c r="IH946" s="28"/>
      <c r="II946" s="28"/>
      <c r="IJ946" s="28"/>
      <c r="IK946" s="28"/>
      <c r="IL946" s="28"/>
      <c r="IM946" s="28"/>
      <c r="IN946" s="28"/>
      <c r="IO946" s="28"/>
      <c r="IP946" s="28"/>
      <c r="IQ946" s="28"/>
      <c r="IR946" s="28"/>
      <c r="IS946" s="28"/>
      <c r="IT946" s="28"/>
      <c r="IU946" s="28"/>
    </row>
    <row r="947" spans="1:255" s="206" customFormat="1">
      <c r="A947" s="21"/>
      <c r="B947" s="22"/>
      <c r="C947" s="22" t="s">
        <v>328</v>
      </c>
      <c r="D947" s="23"/>
      <c r="E947" s="28"/>
      <c r="F947" s="193">
        <v>2</v>
      </c>
      <c r="G947" s="194" t="s">
        <v>286</v>
      </c>
      <c r="H947" s="9"/>
      <c r="I947" s="27"/>
      <c r="J947" s="147"/>
      <c r="K947" s="27">
        <f>+IF($C947=K$1,$F947*$H949,0)</f>
        <v>0</v>
      </c>
      <c r="L947" s="27">
        <f t="shared" ref="L947:Q947" si="419">+IF($C947=L$1,$F947*$H949,0)</f>
        <v>0</v>
      </c>
      <c r="M947" s="27">
        <f t="shared" si="419"/>
        <v>0</v>
      </c>
      <c r="N947" s="27">
        <f t="shared" si="419"/>
        <v>0</v>
      </c>
      <c r="O947" s="27">
        <f t="shared" si="419"/>
        <v>0</v>
      </c>
      <c r="P947" s="27">
        <f t="shared" si="419"/>
        <v>0</v>
      </c>
      <c r="Q947" s="27">
        <f t="shared" si="419"/>
        <v>0</v>
      </c>
      <c r="R947" s="28"/>
      <c r="S947" s="28"/>
      <c r="T947" s="28"/>
      <c r="U947" s="28"/>
      <c r="V947" s="28"/>
      <c r="W947" s="28"/>
      <c r="X947" s="28"/>
      <c r="Y947" s="28"/>
      <c r="Z947" s="28"/>
      <c r="AA947" s="28"/>
      <c r="AB947" s="28"/>
      <c r="AC947" s="28"/>
      <c r="AD947" s="28"/>
      <c r="AE947" s="28"/>
      <c r="AF947" s="28"/>
      <c r="AG947" s="28"/>
      <c r="AH947" s="28"/>
      <c r="AI947" s="28"/>
      <c r="AJ947" s="28"/>
      <c r="AK947" s="28"/>
      <c r="AL947" s="28"/>
      <c r="AM947" s="28"/>
      <c r="AN947" s="28"/>
      <c r="AO947" s="28"/>
      <c r="AP947" s="28"/>
      <c r="AQ947" s="28"/>
      <c r="AR947" s="28"/>
      <c r="AS947" s="28"/>
      <c r="AT947" s="28"/>
      <c r="AU947" s="28"/>
      <c r="AV947" s="28"/>
      <c r="AW947" s="28"/>
      <c r="AX947" s="28"/>
      <c r="AY947" s="28"/>
      <c r="AZ947" s="28"/>
      <c r="BA947" s="28"/>
      <c r="BB947" s="28"/>
      <c r="BC947" s="28"/>
      <c r="BD947" s="28"/>
      <c r="BE947" s="28"/>
      <c r="BF947" s="28"/>
      <c r="BG947" s="28"/>
      <c r="BH947" s="28"/>
      <c r="BI947" s="28"/>
      <c r="BJ947" s="28"/>
      <c r="BK947" s="28"/>
      <c r="BL947" s="28"/>
      <c r="BM947" s="28"/>
      <c r="BN947" s="28"/>
      <c r="BO947" s="28"/>
      <c r="BP947" s="28"/>
      <c r="BQ947" s="28"/>
      <c r="BR947" s="28"/>
      <c r="BS947" s="28"/>
      <c r="BT947" s="28"/>
      <c r="BU947" s="28"/>
      <c r="BV947" s="28"/>
      <c r="BW947" s="28"/>
      <c r="BX947" s="28"/>
      <c r="BY947" s="28"/>
      <c r="BZ947" s="28"/>
      <c r="CA947" s="28"/>
      <c r="CB947" s="28"/>
      <c r="CC947" s="28"/>
      <c r="CD947" s="28"/>
      <c r="CE947" s="28"/>
      <c r="CF947" s="28"/>
      <c r="CG947" s="28"/>
      <c r="CH947" s="28"/>
      <c r="CI947" s="28"/>
      <c r="CJ947" s="28"/>
      <c r="CK947" s="28"/>
      <c r="CL947" s="28"/>
      <c r="CM947" s="28"/>
      <c r="CN947" s="28"/>
      <c r="CO947" s="28"/>
      <c r="CP947" s="28"/>
      <c r="CQ947" s="28"/>
      <c r="CR947" s="28"/>
      <c r="CS947" s="28"/>
      <c r="CT947" s="28"/>
      <c r="CU947" s="28"/>
      <c r="CV947" s="28"/>
      <c r="CW947" s="28"/>
      <c r="CX947" s="28"/>
      <c r="CY947" s="28"/>
      <c r="CZ947" s="28"/>
      <c r="DA947" s="28"/>
      <c r="DB947" s="28"/>
      <c r="DC947" s="28"/>
      <c r="DD947" s="28"/>
      <c r="DE947" s="28"/>
      <c r="DF947" s="28"/>
      <c r="DG947" s="28"/>
      <c r="DH947" s="28"/>
      <c r="DI947" s="28"/>
      <c r="DJ947" s="28"/>
      <c r="DK947" s="28"/>
      <c r="DL947" s="28"/>
      <c r="DM947" s="28"/>
      <c r="DN947" s="28"/>
      <c r="DO947" s="28"/>
      <c r="DP947" s="28"/>
      <c r="DQ947" s="28"/>
      <c r="DR947" s="28"/>
      <c r="DS947" s="28"/>
      <c r="DT947" s="28"/>
      <c r="DU947" s="28"/>
      <c r="DV947" s="28"/>
      <c r="DW947" s="28"/>
      <c r="DX947" s="28"/>
      <c r="DY947" s="28"/>
      <c r="DZ947" s="28"/>
      <c r="EA947" s="28"/>
      <c r="EB947" s="28"/>
      <c r="EC947" s="28"/>
      <c r="ED947" s="28"/>
      <c r="EE947" s="28"/>
      <c r="EF947" s="28"/>
      <c r="EG947" s="28"/>
      <c r="EH947" s="28"/>
      <c r="EI947" s="28"/>
      <c r="EJ947" s="28"/>
      <c r="EK947" s="28"/>
      <c r="EL947" s="28"/>
      <c r="EM947" s="28"/>
      <c r="EN947" s="28"/>
      <c r="EO947" s="28"/>
      <c r="EP947" s="28"/>
      <c r="EQ947" s="28"/>
      <c r="ER947" s="28"/>
      <c r="ES947" s="28"/>
      <c r="ET947" s="28"/>
      <c r="EU947" s="28"/>
      <c r="EV947" s="28"/>
      <c r="EW947" s="28"/>
      <c r="EX947" s="28"/>
      <c r="EY947" s="28"/>
      <c r="EZ947" s="28"/>
      <c r="FA947" s="28"/>
      <c r="FB947" s="28"/>
      <c r="FC947" s="28"/>
      <c r="FD947" s="28"/>
      <c r="FE947" s="28"/>
      <c r="FF947" s="28"/>
      <c r="FG947" s="28"/>
      <c r="FH947" s="28"/>
      <c r="FI947" s="28"/>
      <c r="FJ947" s="28"/>
      <c r="FK947" s="28"/>
      <c r="FL947" s="28"/>
      <c r="FM947" s="28"/>
      <c r="FN947" s="28"/>
      <c r="FO947" s="28"/>
      <c r="FP947" s="28"/>
      <c r="FQ947" s="28"/>
      <c r="FR947" s="28"/>
      <c r="FS947" s="28"/>
      <c r="FT947" s="28"/>
      <c r="FU947" s="28"/>
      <c r="FV947" s="28"/>
      <c r="FW947" s="28"/>
      <c r="FX947" s="28"/>
      <c r="FY947" s="28"/>
      <c r="FZ947" s="28"/>
      <c r="GA947" s="28"/>
      <c r="GB947" s="28"/>
      <c r="GC947" s="28"/>
      <c r="GD947" s="28"/>
      <c r="GE947" s="28"/>
      <c r="GF947" s="28"/>
      <c r="GG947" s="28"/>
      <c r="GH947" s="28"/>
      <c r="GI947" s="28"/>
      <c r="GJ947" s="28"/>
      <c r="GK947" s="28"/>
      <c r="GL947" s="28"/>
      <c r="GM947" s="28"/>
      <c r="GN947" s="28"/>
      <c r="GO947" s="28"/>
      <c r="GP947" s="28"/>
      <c r="GQ947" s="28"/>
      <c r="GR947" s="28"/>
      <c r="GS947" s="28"/>
      <c r="GT947" s="28"/>
      <c r="GU947" s="28"/>
      <c r="GV947" s="28"/>
      <c r="GW947" s="28"/>
      <c r="GX947" s="28"/>
      <c r="GY947" s="28"/>
      <c r="GZ947" s="28"/>
      <c r="HA947" s="28"/>
      <c r="HB947" s="28"/>
      <c r="HC947" s="28"/>
      <c r="HD947" s="28"/>
      <c r="HE947" s="28"/>
      <c r="HF947" s="28"/>
      <c r="HG947" s="28"/>
      <c r="HH947" s="28"/>
      <c r="HI947" s="28"/>
      <c r="HJ947" s="28"/>
      <c r="HK947" s="28"/>
      <c r="HL947" s="28"/>
      <c r="HM947" s="28"/>
      <c r="HN947" s="28"/>
      <c r="HO947" s="28"/>
      <c r="HP947" s="28"/>
      <c r="HQ947" s="28"/>
      <c r="HR947" s="28"/>
      <c r="HS947" s="28"/>
      <c r="HT947" s="28"/>
      <c r="HU947" s="28"/>
      <c r="HV947" s="28"/>
      <c r="HW947" s="28"/>
      <c r="HX947" s="28"/>
      <c r="HY947" s="28"/>
      <c r="HZ947" s="28"/>
      <c r="IA947" s="28"/>
      <c r="IB947" s="28"/>
      <c r="IC947" s="28"/>
      <c r="ID947" s="28"/>
      <c r="IE947" s="28"/>
      <c r="IF947" s="28"/>
      <c r="IG947" s="28"/>
      <c r="IH947" s="28"/>
      <c r="II947" s="28"/>
      <c r="IJ947" s="28"/>
      <c r="IK947" s="28"/>
      <c r="IL947" s="28"/>
      <c r="IM947" s="28"/>
      <c r="IN947" s="28"/>
      <c r="IO947" s="28"/>
      <c r="IP947" s="28"/>
      <c r="IQ947" s="28"/>
      <c r="IR947" s="28"/>
      <c r="IS947" s="28"/>
      <c r="IT947" s="28"/>
      <c r="IU947" s="28"/>
    </row>
    <row r="948" spans="1:255" s="28" customFormat="1">
      <c r="A948" s="21"/>
      <c r="B948" s="22"/>
      <c r="C948" s="22" t="s">
        <v>329</v>
      </c>
      <c r="D948" s="23"/>
      <c r="F948" s="197">
        <v>2</v>
      </c>
      <c r="G948" s="198" t="s">
        <v>286</v>
      </c>
      <c r="H948" s="9"/>
      <c r="I948" s="27"/>
      <c r="J948" s="147"/>
      <c r="K948" s="27">
        <f>+IF($C948=K$1,$F948*$H949,0)</f>
        <v>0</v>
      </c>
      <c r="L948" s="27">
        <f t="shared" ref="L948:Q948" si="420">+IF($C948=L$1,$F948*$H949,0)</f>
        <v>0</v>
      </c>
      <c r="M948" s="27">
        <f t="shared" si="420"/>
        <v>0</v>
      </c>
      <c r="N948" s="27">
        <f t="shared" si="420"/>
        <v>0</v>
      </c>
      <c r="O948" s="27">
        <f t="shared" si="420"/>
        <v>0</v>
      </c>
      <c r="P948" s="27">
        <f t="shared" si="420"/>
        <v>0</v>
      </c>
      <c r="Q948" s="27">
        <f t="shared" si="420"/>
        <v>0</v>
      </c>
    </row>
    <row r="949" spans="1:255" s="28" customFormat="1">
      <c r="A949" s="21"/>
      <c r="B949" s="22"/>
      <c r="D949" s="23"/>
      <c r="F949" s="24">
        <f>SUM(F943:F948)</f>
        <v>12</v>
      </c>
      <c r="G949" s="25" t="s">
        <v>286</v>
      </c>
      <c r="H949" s="348">
        <v>0</v>
      </c>
      <c r="I949" s="27">
        <f>F949*ROUND(H949,2)</f>
        <v>0</v>
      </c>
      <c r="J949" s="147"/>
      <c r="K949" s="27"/>
      <c r="L949" s="27"/>
      <c r="M949" s="27"/>
      <c r="N949" s="27"/>
      <c r="O949" s="27"/>
      <c r="P949" s="27"/>
      <c r="Q949" s="27"/>
    </row>
    <row r="950" spans="1:255" s="28" customFormat="1">
      <c r="A950" s="222"/>
      <c r="B950" s="223"/>
      <c r="C950" s="224"/>
      <c r="D950" s="206"/>
      <c r="E950" s="206"/>
      <c r="F950" s="230"/>
      <c r="G950" s="173"/>
      <c r="H950" s="9"/>
      <c r="I950" s="173"/>
      <c r="J950" s="206"/>
      <c r="K950" s="201"/>
      <c r="L950" s="201"/>
      <c r="M950" s="201"/>
      <c r="N950" s="201"/>
      <c r="O950" s="201"/>
      <c r="P950" s="201"/>
      <c r="Q950" s="201"/>
      <c r="R950" s="206"/>
      <c r="S950" s="206"/>
      <c r="T950" s="206"/>
      <c r="U950" s="206"/>
      <c r="V950" s="206"/>
      <c r="W950" s="206"/>
      <c r="X950" s="206"/>
      <c r="Y950" s="206"/>
      <c r="Z950" s="206"/>
      <c r="AA950" s="206"/>
      <c r="AB950" s="206"/>
      <c r="AC950" s="206"/>
      <c r="AD950" s="206"/>
      <c r="AE950" s="206"/>
      <c r="AF950" s="206"/>
      <c r="AG950" s="206"/>
      <c r="AH950" s="206"/>
      <c r="AI950" s="206"/>
      <c r="AJ950" s="206"/>
      <c r="AK950" s="206"/>
      <c r="AL950" s="206"/>
      <c r="AM950" s="206"/>
      <c r="AN950" s="206"/>
      <c r="AO950" s="206"/>
      <c r="AP950" s="206"/>
      <c r="AQ950" s="206"/>
      <c r="AR950" s="206"/>
      <c r="AS950" s="206"/>
      <c r="AT950" s="206"/>
      <c r="AU950" s="206"/>
      <c r="AV950" s="206"/>
      <c r="AW950" s="206"/>
      <c r="AX950" s="206"/>
      <c r="AY950" s="206"/>
      <c r="AZ950" s="206"/>
      <c r="BA950" s="206"/>
      <c r="BB950" s="206"/>
      <c r="BC950" s="206"/>
      <c r="BD950" s="206"/>
      <c r="BE950" s="206"/>
      <c r="BF950" s="206"/>
      <c r="BG950" s="206"/>
      <c r="BH950" s="206"/>
      <c r="BI950" s="206"/>
      <c r="BJ950" s="206"/>
      <c r="BK950" s="206"/>
      <c r="BL950" s="206"/>
      <c r="BM950" s="206"/>
      <c r="BN950" s="206"/>
      <c r="BO950" s="206"/>
      <c r="BP950" s="206"/>
      <c r="BQ950" s="206"/>
      <c r="BR950" s="206"/>
      <c r="BS950" s="206"/>
      <c r="BT950" s="206"/>
      <c r="BU950" s="206"/>
      <c r="BV950" s="206"/>
      <c r="BW950" s="206"/>
      <c r="BX950" s="206"/>
      <c r="BY950" s="206"/>
      <c r="BZ950" s="206"/>
      <c r="CA950" s="206"/>
      <c r="CB950" s="206"/>
      <c r="CC950" s="206"/>
      <c r="CD950" s="206"/>
      <c r="CE950" s="206"/>
      <c r="CF950" s="206"/>
      <c r="CG950" s="206"/>
      <c r="CH950" s="206"/>
      <c r="CI950" s="206"/>
      <c r="CJ950" s="206"/>
      <c r="CK950" s="206"/>
      <c r="CL950" s="206"/>
      <c r="CM950" s="206"/>
      <c r="CN950" s="206"/>
      <c r="CO950" s="206"/>
      <c r="CP950" s="206"/>
      <c r="CQ950" s="206"/>
      <c r="CR950" s="206"/>
      <c r="CS950" s="206"/>
      <c r="CT950" s="206"/>
      <c r="CU950" s="206"/>
      <c r="CV950" s="206"/>
      <c r="CW950" s="206"/>
      <c r="CX950" s="206"/>
      <c r="CY950" s="206"/>
      <c r="CZ950" s="206"/>
      <c r="DA950" s="206"/>
      <c r="DB950" s="206"/>
      <c r="DC950" s="206"/>
      <c r="DD950" s="206"/>
      <c r="DE950" s="206"/>
      <c r="DF950" s="206"/>
      <c r="DG950" s="206"/>
      <c r="DH950" s="206"/>
      <c r="DI950" s="206"/>
      <c r="DJ950" s="206"/>
      <c r="DK950" s="206"/>
      <c r="DL950" s="206"/>
      <c r="DM950" s="206"/>
      <c r="DN950" s="206"/>
      <c r="DO950" s="206"/>
      <c r="DP950" s="206"/>
      <c r="DQ950" s="206"/>
      <c r="DR950" s="206"/>
      <c r="DS950" s="206"/>
      <c r="DT950" s="206"/>
      <c r="DU950" s="206"/>
      <c r="DV950" s="206"/>
      <c r="DW950" s="206"/>
      <c r="DX950" s="206"/>
      <c r="DY950" s="206"/>
      <c r="DZ950" s="206"/>
      <c r="EA950" s="206"/>
      <c r="EB950" s="206"/>
      <c r="EC950" s="206"/>
      <c r="ED950" s="206"/>
      <c r="EE950" s="206"/>
      <c r="EF950" s="206"/>
      <c r="EG950" s="206"/>
      <c r="EH950" s="206"/>
      <c r="EI950" s="206"/>
      <c r="EJ950" s="206"/>
      <c r="EK950" s="206"/>
      <c r="EL950" s="206"/>
      <c r="EM950" s="206"/>
      <c r="EN950" s="206"/>
      <c r="EO950" s="206"/>
      <c r="EP950" s="206"/>
      <c r="EQ950" s="206"/>
      <c r="ER950" s="206"/>
      <c r="ES950" s="206"/>
      <c r="ET950" s="206"/>
      <c r="EU950" s="206"/>
      <c r="EV950" s="206"/>
      <c r="EW950" s="206"/>
      <c r="EX950" s="206"/>
      <c r="EY950" s="206"/>
      <c r="EZ950" s="206"/>
      <c r="FA950" s="206"/>
      <c r="FB950" s="206"/>
      <c r="FC950" s="206"/>
      <c r="FD950" s="206"/>
      <c r="FE950" s="206"/>
      <c r="FF950" s="206"/>
      <c r="FG950" s="206"/>
      <c r="FH950" s="206"/>
      <c r="FI950" s="206"/>
      <c r="FJ950" s="206"/>
      <c r="FK950" s="206"/>
      <c r="FL950" s="206"/>
      <c r="FM950" s="206"/>
      <c r="FN950" s="206"/>
      <c r="FO950" s="206"/>
      <c r="FP950" s="206"/>
      <c r="FQ950" s="206"/>
      <c r="FR950" s="206"/>
      <c r="FS950" s="206"/>
      <c r="FT950" s="206"/>
      <c r="FU950" s="206"/>
      <c r="FV950" s="206"/>
      <c r="FW950" s="206"/>
      <c r="FX950" s="206"/>
      <c r="FY950" s="206"/>
      <c r="FZ950" s="206"/>
      <c r="GA950" s="206"/>
      <c r="GB950" s="206"/>
      <c r="GC950" s="206"/>
      <c r="GD950" s="206"/>
      <c r="GE950" s="206"/>
      <c r="GF950" s="206"/>
      <c r="GG950" s="206"/>
      <c r="GH950" s="206"/>
      <c r="GI950" s="206"/>
      <c r="GJ950" s="206"/>
      <c r="GK950" s="206"/>
      <c r="GL950" s="206"/>
      <c r="GM950" s="206"/>
      <c r="GN950" s="206"/>
      <c r="GO950" s="206"/>
      <c r="GP950" s="206"/>
      <c r="GQ950" s="206"/>
      <c r="GR950" s="206"/>
      <c r="GS950" s="206"/>
      <c r="GT950" s="206"/>
      <c r="GU950" s="206"/>
      <c r="GV950" s="206"/>
      <c r="GW950" s="206"/>
      <c r="GX950" s="206"/>
      <c r="GY950" s="206"/>
      <c r="GZ950" s="206"/>
      <c r="HA950" s="206"/>
      <c r="HB950" s="206"/>
      <c r="HC950" s="206"/>
      <c r="HD950" s="206"/>
      <c r="HE950" s="206"/>
      <c r="HF950" s="206"/>
      <c r="HG950" s="206"/>
      <c r="HH950" s="206"/>
      <c r="HI950" s="206"/>
      <c r="HJ950" s="206"/>
      <c r="HK950" s="206"/>
      <c r="HL950" s="206"/>
      <c r="HM950" s="206"/>
      <c r="HN950" s="206"/>
      <c r="HO950" s="206"/>
      <c r="HP950" s="206"/>
      <c r="HQ950" s="206"/>
      <c r="HR950" s="206"/>
      <c r="HS950" s="206"/>
      <c r="HT950" s="206"/>
      <c r="HU950" s="206"/>
      <c r="HV950" s="206"/>
      <c r="HW950" s="206"/>
      <c r="HX950" s="206"/>
      <c r="HY950" s="206"/>
      <c r="HZ950" s="206"/>
      <c r="IA950" s="206"/>
      <c r="IB950" s="206"/>
      <c r="IC950" s="206"/>
      <c r="ID950" s="206"/>
      <c r="IE950" s="206"/>
      <c r="IF950" s="206"/>
      <c r="IG950" s="206"/>
      <c r="IH950" s="206"/>
      <c r="II950" s="206"/>
      <c r="IJ950" s="206"/>
      <c r="IK950" s="206"/>
      <c r="IL950" s="206"/>
      <c r="IM950" s="206"/>
      <c r="IN950" s="206"/>
      <c r="IO950" s="206"/>
      <c r="IP950" s="206"/>
      <c r="IQ950" s="206"/>
      <c r="IR950" s="206"/>
      <c r="IS950" s="206"/>
      <c r="IT950" s="206"/>
      <c r="IU950" s="206"/>
    </row>
    <row r="951" spans="1:255" s="28" customFormat="1" ht="42.75">
      <c r="A951" s="222" t="s">
        <v>23</v>
      </c>
      <c r="B951" s="223">
        <v>5</v>
      </c>
      <c r="C951" s="22" t="s">
        <v>334</v>
      </c>
      <c r="D951" s="224" t="s">
        <v>296</v>
      </c>
      <c r="E951" s="206"/>
      <c r="F951" s="230"/>
      <c r="G951" s="173"/>
      <c r="H951" s="9"/>
      <c r="I951" s="201"/>
      <c r="J951" s="206"/>
      <c r="K951" s="201"/>
      <c r="L951" s="201"/>
      <c r="M951" s="201"/>
      <c r="N951" s="201"/>
      <c r="O951" s="201"/>
      <c r="P951" s="201"/>
      <c r="Q951" s="201"/>
      <c r="R951" s="206"/>
      <c r="S951" s="206"/>
      <c r="T951" s="206"/>
      <c r="U951" s="206"/>
      <c r="V951" s="206"/>
      <c r="W951" s="206"/>
      <c r="X951" s="206"/>
      <c r="Y951" s="206"/>
      <c r="Z951" s="206"/>
      <c r="AA951" s="206"/>
      <c r="AB951" s="206"/>
      <c r="AC951" s="206"/>
      <c r="AD951" s="206"/>
      <c r="AE951" s="206"/>
      <c r="AF951" s="206"/>
      <c r="AG951" s="206"/>
      <c r="AH951" s="206"/>
      <c r="AI951" s="206"/>
      <c r="AJ951" s="206"/>
      <c r="AK951" s="206"/>
      <c r="AL951" s="206"/>
      <c r="AM951" s="206"/>
      <c r="AN951" s="206"/>
      <c r="AO951" s="206"/>
      <c r="AP951" s="206"/>
      <c r="AQ951" s="206"/>
      <c r="AR951" s="206"/>
      <c r="AS951" s="206"/>
      <c r="AT951" s="206"/>
      <c r="AU951" s="206"/>
      <c r="AV951" s="206"/>
      <c r="AW951" s="206"/>
      <c r="AX951" s="206"/>
      <c r="AY951" s="206"/>
      <c r="AZ951" s="206"/>
      <c r="BA951" s="206"/>
      <c r="BB951" s="206"/>
      <c r="BC951" s="206"/>
      <c r="BD951" s="206"/>
      <c r="BE951" s="206"/>
      <c r="BF951" s="206"/>
      <c r="BG951" s="206"/>
      <c r="BH951" s="206"/>
      <c r="BI951" s="206"/>
      <c r="BJ951" s="206"/>
      <c r="BK951" s="206"/>
      <c r="BL951" s="206"/>
      <c r="BM951" s="206"/>
      <c r="BN951" s="206"/>
      <c r="BO951" s="206"/>
      <c r="BP951" s="206"/>
      <c r="BQ951" s="206"/>
      <c r="BR951" s="206"/>
      <c r="BS951" s="206"/>
      <c r="BT951" s="206"/>
      <c r="BU951" s="206"/>
      <c r="BV951" s="206"/>
      <c r="BW951" s="206"/>
      <c r="BX951" s="206"/>
      <c r="BY951" s="206"/>
      <c r="BZ951" s="206"/>
      <c r="CA951" s="206"/>
      <c r="CB951" s="206"/>
      <c r="CC951" s="206"/>
      <c r="CD951" s="206"/>
      <c r="CE951" s="206"/>
      <c r="CF951" s="206"/>
      <c r="CG951" s="206"/>
      <c r="CH951" s="206"/>
      <c r="CI951" s="206"/>
      <c r="CJ951" s="206"/>
      <c r="CK951" s="206"/>
      <c r="CL951" s="206"/>
      <c r="CM951" s="206"/>
      <c r="CN951" s="206"/>
      <c r="CO951" s="206"/>
      <c r="CP951" s="206"/>
      <c r="CQ951" s="206"/>
      <c r="CR951" s="206"/>
      <c r="CS951" s="206"/>
      <c r="CT951" s="206"/>
      <c r="CU951" s="206"/>
      <c r="CV951" s="206"/>
      <c r="CW951" s="206"/>
      <c r="CX951" s="206"/>
      <c r="CY951" s="206"/>
      <c r="CZ951" s="206"/>
      <c r="DA951" s="206"/>
      <c r="DB951" s="206"/>
      <c r="DC951" s="206"/>
      <c r="DD951" s="206"/>
      <c r="DE951" s="206"/>
      <c r="DF951" s="206"/>
      <c r="DG951" s="206"/>
      <c r="DH951" s="206"/>
      <c r="DI951" s="206"/>
      <c r="DJ951" s="206"/>
      <c r="DK951" s="206"/>
      <c r="DL951" s="206"/>
      <c r="DM951" s="206"/>
      <c r="DN951" s="206"/>
      <c r="DO951" s="206"/>
      <c r="DP951" s="206"/>
      <c r="DQ951" s="206"/>
      <c r="DR951" s="206"/>
      <c r="DS951" s="206"/>
      <c r="DT951" s="206"/>
      <c r="DU951" s="206"/>
      <c r="DV951" s="206"/>
      <c r="DW951" s="206"/>
      <c r="DX951" s="206"/>
      <c r="DY951" s="206"/>
      <c r="DZ951" s="206"/>
      <c r="EA951" s="206"/>
      <c r="EB951" s="206"/>
      <c r="EC951" s="206"/>
      <c r="ED951" s="206"/>
      <c r="EE951" s="206"/>
      <c r="EF951" s="206"/>
      <c r="EG951" s="206"/>
      <c r="EH951" s="206"/>
      <c r="EI951" s="206"/>
      <c r="EJ951" s="206"/>
      <c r="EK951" s="206"/>
      <c r="EL951" s="206"/>
      <c r="EM951" s="206"/>
      <c r="EN951" s="206"/>
      <c r="EO951" s="206"/>
      <c r="EP951" s="206"/>
      <c r="EQ951" s="206"/>
      <c r="ER951" s="206"/>
      <c r="ES951" s="206"/>
      <c r="ET951" s="206"/>
      <c r="EU951" s="206"/>
      <c r="EV951" s="206"/>
      <c r="EW951" s="206"/>
      <c r="EX951" s="206"/>
      <c r="EY951" s="206"/>
      <c r="EZ951" s="206"/>
      <c r="FA951" s="206"/>
      <c r="FB951" s="206"/>
      <c r="FC951" s="206"/>
      <c r="FD951" s="206"/>
      <c r="FE951" s="206"/>
      <c r="FF951" s="206"/>
      <c r="FG951" s="206"/>
      <c r="FH951" s="206"/>
      <c r="FI951" s="206"/>
      <c r="FJ951" s="206"/>
      <c r="FK951" s="206"/>
      <c r="FL951" s="206"/>
      <c r="FM951" s="206"/>
      <c r="FN951" s="206"/>
      <c r="FO951" s="206"/>
      <c r="FP951" s="206"/>
      <c r="FQ951" s="206"/>
      <c r="FR951" s="206"/>
      <c r="FS951" s="206"/>
      <c r="FT951" s="206"/>
      <c r="FU951" s="206"/>
      <c r="FV951" s="206"/>
      <c r="FW951" s="206"/>
      <c r="FX951" s="206"/>
      <c r="FY951" s="206"/>
      <c r="FZ951" s="206"/>
      <c r="GA951" s="206"/>
      <c r="GB951" s="206"/>
      <c r="GC951" s="206"/>
      <c r="GD951" s="206"/>
      <c r="GE951" s="206"/>
      <c r="GF951" s="206"/>
      <c r="GG951" s="206"/>
      <c r="GH951" s="206"/>
      <c r="GI951" s="206"/>
      <c r="GJ951" s="206"/>
      <c r="GK951" s="206"/>
      <c r="GL951" s="206"/>
      <c r="GM951" s="206"/>
      <c r="GN951" s="206"/>
      <c r="GO951" s="206"/>
      <c r="GP951" s="206"/>
      <c r="GQ951" s="206"/>
      <c r="GR951" s="206"/>
      <c r="GS951" s="206"/>
      <c r="GT951" s="206"/>
      <c r="GU951" s="206"/>
      <c r="GV951" s="206"/>
      <c r="GW951" s="206"/>
      <c r="GX951" s="206"/>
      <c r="GY951" s="206"/>
      <c r="GZ951" s="206"/>
      <c r="HA951" s="206"/>
      <c r="HB951" s="206"/>
      <c r="HC951" s="206"/>
      <c r="HD951" s="206"/>
      <c r="HE951" s="206"/>
      <c r="HF951" s="206"/>
      <c r="HG951" s="206"/>
      <c r="HH951" s="206"/>
      <c r="HI951" s="206"/>
      <c r="HJ951" s="206"/>
      <c r="HK951" s="206"/>
      <c r="HL951" s="206"/>
      <c r="HM951" s="206"/>
      <c r="HN951" s="206"/>
      <c r="HO951" s="206"/>
      <c r="HP951" s="206"/>
      <c r="HQ951" s="206"/>
      <c r="HR951" s="206"/>
      <c r="HS951" s="206"/>
      <c r="HT951" s="206"/>
      <c r="HU951" s="206"/>
      <c r="HV951" s="206"/>
      <c r="HW951" s="206"/>
      <c r="HX951" s="206"/>
      <c r="HY951" s="206"/>
      <c r="HZ951" s="206"/>
      <c r="IA951" s="206"/>
      <c r="IB951" s="206"/>
      <c r="IC951" s="206"/>
      <c r="ID951" s="206"/>
      <c r="IE951" s="206"/>
      <c r="IF951" s="206"/>
      <c r="IG951" s="206"/>
      <c r="IH951" s="206"/>
      <c r="II951" s="206"/>
      <c r="IJ951" s="206"/>
      <c r="IK951" s="206"/>
      <c r="IL951" s="206"/>
      <c r="IM951" s="206"/>
      <c r="IN951" s="206"/>
      <c r="IO951" s="206"/>
      <c r="IP951" s="206"/>
      <c r="IQ951" s="206"/>
      <c r="IR951" s="206"/>
      <c r="IS951" s="206"/>
      <c r="IT951" s="206"/>
      <c r="IU951" s="206"/>
    </row>
    <row r="952" spans="1:255" s="28" customFormat="1">
      <c r="A952" s="21"/>
      <c r="B952" s="22"/>
      <c r="C952" s="22" t="s">
        <v>324</v>
      </c>
      <c r="D952" s="23"/>
      <c r="F952" s="193">
        <v>8</v>
      </c>
      <c r="G952" s="194" t="s">
        <v>286</v>
      </c>
      <c r="H952" s="9"/>
      <c r="I952" s="27"/>
      <c r="J952" s="147"/>
      <c r="K952" s="27">
        <f>+IF($C952=K$1,$F952*$H958,0)</f>
        <v>0</v>
      </c>
      <c r="L952" s="27">
        <f t="shared" ref="L952:Q952" si="421">+IF($C952=L$1,$F952*$H958,0)</f>
        <v>0</v>
      </c>
      <c r="M952" s="27">
        <f t="shared" si="421"/>
        <v>0</v>
      </c>
      <c r="N952" s="27">
        <f t="shared" si="421"/>
        <v>0</v>
      </c>
      <c r="O952" s="27">
        <f t="shared" si="421"/>
        <v>0</v>
      </c>
      <c r="P952" s="27">
        <f t="shared" si="421"/>
        <v>0</v>
      </c>
      <c r="Q952" s="27">
        <f t="shared" si="421"/>
        <v>0</v>
      </c>
    </row>
    <row r="953" spans="1:255" s="28" customFormat="1">
      <c r="A953" s="21"/>
      <c r="B953" s="22"/>
      <c r="C953" s="22" t="s">
        <v>325</v>
      </c>
      <c r="D953" s="23"/>
      <c r="F953" s="193">
        <v>8</v>
      </c>
      <c r="G953" s="194" t="s">
        <v>286</v>
      </c>
      <c r="H953" s="9"/>
      <c r="I953" s="27"/>
      <c r="J953" s="147"/>
      <c r="K953" s="27">
        <f>+IF($C953=K$1,$F953*$H958,0)</f>
        <v>0</v>
      </c>
      <c r="L953" s="27">
        <f t="shared" ref="L953:Q953" si="422">+IF($C953=L$1,$F953*$H958,0)</f>
        <v>0</v>
      </c>
      <c r="M953" s="27">
        <f t="shared" si="422"/>
        <v>0</v>
      </c>
      <c r="N953" s="27">
        <f t="shared" si="422"/>
        <v>0</v>
      </c>
      <c r="O953" s="27">
        <f t="shared" si="422"/>
        <v>0</v>
      </c>
      <c r="P953" s="27">
        <f t="shared" si="422"/>
        <v>0</v>
      </c>
      <c r="Q953" s="27">
        <f t="shared" si="422"/>
        <v>0</v>
      </c>
    </row>
    <row r="954" spans="1:255" s="28" customFormat="1">
      <c r="A954" s="21"/>
      <c r="B954" s="22"/>
      <c r="C954" s="22" t="s">
        <v>326</v>
      </c>
      <c r="D954" s="23"/>
      <c r="F954" s="193">
        <v>12</v>
      </c>
      <c r="G954" s="194" t="s">
        <v>286</v>
      </c>
      <c r="H954" s="9"/>
      <c r="I954" s="27"/>
      <c r="J954" s="147"/>
      <c r="K954" s="27">
        <f>+IF($C954=K$1,$F954*$H958,0)</f>
        <v>0</v>
      </c>
      <c r="L954" s="27">
        <f t="shared" ref="L954:Q954" si="423">+IF($C954=L$1,$F954*$H958,0)</f>
        <v>0</v>
      </c>
      <c r="M954" s="27">
        <f t="shared" si="423"/>
        <v>0</v>
      </c>
      <c r="N954" s="27">
        <f t="shared" si="423"/>
        <v>0</v>
      </c>
      <c r="O954" s="27">
        <f t="shared" si="423"/>
        <v>0</v>
      </c>
      <c r="P954" s="27">
        <f t="shared" si="423"/>
        <v>0</v>
      </c>
      <c r="Q954" s="27">
        <f t="shared" si="423"/>
        <v>0</v>
      </c>
    </row>
    <row r="955" spans="1:255" s="206" customFormat="1">
      <c r="A955" s="21"/>
      <c r="B955" s="22"/>
      <c r="C955" s="22" t="s">
        <v>327</v>
      </c>
      <c r="D955" s="23"/>
      <c r="E955" s="28"/>
      <c r="F955" s="193">
        <v>8</v>
      </c>
      <c r="G955" s="194" t="s">
        <v>286</v>
      </c>
      <c r="H955" s="9"/>
      <c r="I955" s="27"/>
      <c r="J955" s="147"/>
      <c r="K955" s="27">
        <f>+IF($C955=K$1,$F955*$H958,0)</f>
        <v>0</v>
      </c>
      <c r="L955" s="27">
        <f t="shared" ref="L955:Q955" si="424">+IF($C955=L$1,$F955*$H958,0)</f>
        <v>0</v>
      </c>
      <c r="M955" s="27">
        <f t="shared" si="424"/>
        <v>0</v>
      </c>
      <c r="N955" s="27">
        <f t="shared" si="424"/>
        <v>0</v>
      </c>
      <c r="O955" s="27">
        <f t="shared" si="424"/>
        <v>0</v>
      </c>
      <c r="P955" s="27">
        <f t="shared" si="424"/>
        <v>0</v>
      </c>
      <c r="Q955" s="27">
        <f t="shared" si="424"/>
        <v>0</v>
      </c>
      <c r="R955" s="28"/>
      <c r="S955" s="28"/>
      <c r="T955" s="28"/>
      <c r="U955" s="28"/>
      <c r="V955" s="28"/>
      <c r="W955" s="28"/>
      <c r="X955" s="28"/>
      <c r="Y955" s="28"/>
      <c r="Z955" s="28"/>
      <c r="AA955" s="28"/>
      <c r="AB955" s="28"/>
      <c r="AC955" s="28"/>
      <c r="AD955" s="28"/>
      <c r="AE955" s="28"/>
      <c r="AF955" s="28"/>
      <c r="AG955" s="28"/>
      <c r="AH955" s="28"/>
      <c r="AI955" s="28"/>
      <c r="AJ955" s="28"/>
      <c r="AK955" s="28"/>
      <c r="AL955" s="28"/>
      <c r="AM955" s="28"/>
      <c r="AN955" s="28"/>
      <c r="AO955" s="28"/>
      <c r="AP955" s="28"/>
      <c r="AQ955" s="28"/>
      <c r="AR955" s="28"/>
      <c r="AS955" s="28"/>
      <c r="AT955" s="28"/>
      <c r="AU955" s="28"/>
      <c r="AV955" s="28"/>
      <c r="AW955" s="28"/>
      <c r="AX955" s="28"/>
      <c r="AY955" s="28"/>
      <c r="AZ955" s="28"/>
      <c r="BA955" s="28"/>
      <c r="BB955" s="28"/>
      <c r="BC955" s="28"/>
      <c r="BD955" s="28"/>
      <c r="BE955" s="28"/>
      <c r="BF955" s="28"/>
      <c r="BG955" s="28"/>
      <c r="BH955" s="28"/>
      <c r="BI955" s="28"/>
      <c r="BJ955" s="28"/>
      <c r="BK955" s="28"/>
      <c r="BL955" s="28"/>
      <c r="BM955" s="28"/>
      <c r="BN955" s="28"/>
      <c r="BO955" s="28"/>
      <c r="BP955" s="28"/>
      <c r="BQ955" s="28"/>
      <c r="BR955" s="28"/>
      <c r="BS955" s="28"/>
      <c r="BT955" s="28"/>
      <c r="BU955" s="28"/>
      <c r="BV955" s="28"/>
      <c r="BW955" s="28"/>
      <c r="BX955" s="28"/>
      <c r="BY955" s="28"/>
      <c r="BZ955" s="28"/>
      <c r="CA955" s="28"/>
      <c r="CB955" s="28"/>
      <c r="CC955" s="28"/>
      <c r="CD955" s="28"/>
      <c r="CE955" s="28"/>
      <c r="CF955" s="28"/>
      <c r="CG955" s="28"/>
      <c r="CH955" s="28"/>
      <c r="CI955" s="28"/>
      <c r="CJ955" s="28"/>
      <c r="CK955" s="28"/>
      <c r="CL955" s="28"/>
      <c r="CM955" s="28"/>
      <c r="CN955" s="28"/>
      <c r="CO955" s="28"/>
      <c r="CP955" s="28"/>
      <c r="CQ955" s="28"/>
      <c r="CR955" s="28"/>
      <c r="CS955" s="28"/>
      <c r="CT955" s="28"/>
      <c r="CU955" s="28"/>
      <c r="CV955" s="28"/>
      <c r="CW955" s="28"/>
      <c r="CX955" s="28"/>
      <c r="CY955" s="28"/>
      <c r="CZ955" s="28"/>
      <c r="DA955" s="28"/>
      <c r="DB955" s="28"/>
      <c r="DC955" s="28"/>
      <c r="DD955" s="28"/>
      <c r="DE955" s="28"/>
      <c r="DF955" s="28"/>
      <c r="DG955" s="28"/>
      <c r="DH955" s="28"/>
      <c r="DI955" s="28"/>
      <c r="DJ955" s="28"/>
      <c r="DK955" s="28"/>
      <c r="DL955" s="28"/>
      <c r="DM955" s="28"/>
      <c r="DN955" s="28"/>
      <c r="DO955" s="28"/>
      <c r="DP955" s="28"/>
      <c r="DQ955" s="28"/>
      <c r="DR955" s="28"/>
      <c r="DS955" s="28"/>
      <c r="DT955" s="28"/>
      <c r="DU955" s="28"/>
      <c r="DV955" s="28"/>
      <c r="DW955" s="28"/>
      <c r="DX955" s="28"/>
      <c r="DY955" s="28"/>
      <c r="DZ955" s="28"/>
      <c r="EA955" s="28"/>
      <c r="EB955" s="28"/>
      <c r="EC955" s="28"/>
      <c r="ED955" s="28"/>
      <c r="EE955" s="28"/>
      <c r="EF955" s="28"/>
      <c r="EG955" s="28"/>
      <c r="EH955" s="28"/>
      <c r="EI955" s="28"/>
      <c r="EJ955" s="28"/>
      <c r="EK955" s="28"/>
      <c r="EL955" s="28"/>
      <c r="EM955" s="28"/>
      <c r="EN955" s="28"/>
      <c r="EO955" s="28"/>
      <c r="EP955" s="28"/>
      <c r="EQ955" s="28"/>
      <c r="ER955" s="28"/>
      <c r="ES955" s="28"/>
      <c r="ET955" s="28"/>
      <c r="EU955" s="28"/>
      <c r="EV955" s="28"/>
      <c r="EW955" s="28"/>
      <c r="EX955" s="28"/>
      <c r="EY955" s="28"/>
      <c r="EZ955" s="28"/>
      <c r="FA955" s="28"/>
      <c r="FB955" s="28"/>
      <c r="FC955" s="28"/>
      <c r="FD955" s="28"/>
      <c r="FE955" s="28"/>
      <c r="FF955" s="28"/>
      <c r="FG955" s="28"/>
      <c r="FH955" s="28"/>
      <c r="FI955" s="28"/>
      <c r="FJ955" s="28"/>
      <c r="FK955" s="28"/>
      <c r="FL955" s="28"/>
      <c r="FM955" s="28"/>
      <c r="FN955" s="28"/>
      <c r="FO955" s="28"/>
      <c r="FP955" s="28"/>
      <c r="FQ955" s="28"/>
      <c r="FR955" s="28"/>
      <c r="FS955" s="28"/>
      <c r="FT955" s="28"/>
      <c r="FU955" s="28"/>
      <c r="FV955" s="28"/>
      <c r="FW955" s="28"/>
      <c r="FX955" s="28"/>
      <c r="FY955" s="28"/>
      <c r="FZ955" s="28"/>
      <c r="GA955" s="28"/>
      <c r="GB955" s="28"/>
      <c r="GC955" s="28"/>
      <c r="GD955" s="28"/>
      <c r="GE955" s="28"/>
      <c r="GF955" s="28"/>
      <c r="GG955" s="28"/>
      <c r="GH955" s="28"/>
      <c r="GI955" s="28"/>
      <c r="GJ955" s="28"/>
      <c r="GK955" s="28"/>
      <c r="GL955" s="28"/>
      <c r="GM955" s="28"/>
      <c r="GN955" s="28"/>
      <c r="GO955" s="28"/>
      <c r="GP955" s="28"/>
      <c r="GQ955" s="28"/>
      <c r="GR955" s="28"/>
      <c r="GS955" s="28"/>
      <c r="GT955" s="28"/>
      <c r="GU955" s="28"/>
      <c r="GV955" s="28"/>
      <c r="GW955" s="28"/>
      <c r="GX955" s="28"/>
      <c r="GY955" s="28"/>
      <c r="GZ955" s="28"/>
      <c r="HA955" s="28"/>
      <c r="HB955" s="28"/>
      <c r="HC955" s="28"/>
      <c r="HD955" s="28"/>
      <c r="HE955" s="28"/>
      <c r="HF955" s="28"/>
      <c r="HG955" s="28"/>
      <c r="HH955" s="28"/>
      <c r="HI955" s="28"/>
      <c r="HJ955" s="28"/>
      <c r="HK955" s="28"/>
      <c r="HL955" s="28"/>
      <c r="HM955" s="28"/>
      <c r="HN955" s="28"/>
      <c r="HO955" s="28"/>
      <c r="HP955" s="28"/>
      <c r="HQ955" s="28"/>
      <c r="HR955" s="28"/>
      <c r="HS955" s="28"/>
      <c r="HT955" s="28"/>
      <c r="HU955" s="28"/>
      <c r="HV955" s="28"/>
      <c r="HW955" s="28"/>
      <c r="HX955" s="28"/>
      <c r="HY955" s="28"/>
      <c r="HZ955" s="28"/>
      <c r="IA955" s="28"/>
      <c r="IB955" s="28"/>
      <c r="IC955" s="28"/>
      <c r="ID955" s="28"/>
      <c r="IE955" s="28"/>
      <c r="IF955" s="28"/>
      <c r="IG955" s="28"/>
      <c r="IH955" s="28"/>
      <c r="II955" s="28"/>
      <c r="IJ955" s="28"/>
      <c r="IK955" s="28"/>
      <c r="IL955" s="28"/>
      <c r="IM955" s="28"/>
      <c r="IN955" s="28"/>
      <c r="IO955" s="28"/>
      <c r="IP955" s="28"/>
      <c r="IQ955" s="28"/>
      <c r="IR955" s="28"/>
      <c r="IS955" s="28"/>
      <c r="IT955" s="28"/>
      <c r="IU955" s="28"/>
    </row>
    <row r="956" spans="1:255" s="206" customFormat="1">
      <c r="A956" s="21"/>
      <c r="B956" s="22"/>
      <c r="C956" s="22" t="s">
        <v>328</v>
      </c>
      <c r="D956" s="23"/>
      <c r="E956" s="28"/>
      <c r="F956" s="193">
        <v>10</v>
      </c>
      <c r="G956" s="194" t="s">
        <v>286</v>
      </c>
      <c r="H956" s="9"/>
      <c r="I956" s="27"/>
      <c r="J956" s="147"/>
      <c r="K956" s="27">
        <f>+IF($C956=K$1,$F956*$H958,0)</f>
        <v>0</v>
      </c>
      <c r="L956" s="27">
        <f t="shared" ref="L956:Q956" si="425">+IF($C956=L$1,$F956*$H958,0)</f>
        <v>0</v>
      </c>
      <c r="M956" s="27">
        <f t="shared" si="425"/>
        <v>0</v>
      </c>
      <c r="N956" s="27">
        <f t="shared" si="425"/>
        <v>0</v>
      </c>
      <c r="O956" s="27">
        <f t="shared" si="425"/>
        <v>0</v>
      </c>
      <c r="P956" s="27">
        <f t="shared" si="425"/>
        <v>0</v>
      </c>
      <c r="Q956" s="27">
        <f t="shared" si="425"/>
        <v>0</v>
      </c>
      <c r="R956" s="28"/>
      <c r="S956" s="28"/>
      <c r="T956" s="28"/>
      <c r="U956" s="28"/>
      <c r="V956" s="28"/>
      <c r="W956" s="28"/>
      <c r="X956" s="28"/>
      <c r="Y956" s="28"/>
      <c r="Z956" s="28"/>
      <c r="AA956" s="28"/>
      <c r="AB956" s="28"/>
      <c r="AC956" s="28"/>
      <c r="AD956" s="28"/>
      <c r="AE956" s="28"/>
      <c r="AF956" s="28"/>
      <c r="AG956" s="28"/>
      <c r="AH956" s="28"/>
      <c r="AI956" s="28"/>
      <c r="AJ956" s="28"/>
      <c r="AK956" s="28"/>
      <c r="AL956" s="28"/>
      <c r="AM956" s="28"/>
      <c r="AN956" s="28"/>
      <c r="AO956" s="28"/>
      <c r="AP956" s="28"/>
      <c r="AQ956" s="28"/>
      <c r="AR956" s="28"/>
      <c r="AS956" s="28"/>
      <c r="AT956" s="28"/>
      <c r="AU956" s="28"/>
      <c r="AV956" s="28"/>
      <c r="AW956" s="28"/>
      <c r="AX956" s="28"/>
      <c r="AY956" s="28"/>
      <c r="AZ956" s="28"/>
      <c r="BA956" s="28"/>
      <c r="BB956" s="28"/>
      <c r="BC956" s="28"/>
      <c r="BD956" s="28"/>
      <c r="BE956" s="28"/>
      <c r="BF956" s="28"/>
      <c r="BG956" s="28"/>
      <c r="BH956" s="28"/>
      <c r="BI956" s="28"/>
      <c r="BJ956" s="28"/>
      <c r="BK956" s="28"/>
      <c r="BL956" s="28"/>
      <c r="BM956" s="28"/>
      <c r="BN956" s="28"/>
      <c r="BO956" s="28"/>
      <c r="BP956" s="28"/>
      <c r="BQ956" s="28"/>
      <c r="BR956" s="28"/>
      <c r="BS956" s="28"/>
      <c r="BT956" s="28"/>
      <c r="BU956" s="28"/>
      <c r="BV956" s="28"/>
      <c r="BW956" s="28"/>
      <c r="BX956" s="28"/>
      <c r="BY956" s="28"/>
      <c r="BZ956" s="28"/>
      <c r="CA956" s="28"/>
      <c r="CB956" s="28"/>
      <c r="CC956" s="28"/>
      <c r="CD956" s="28"/>
      <c r="CE956" s="28"/>
      <c r="CF956" s="28"/>
      <c r="CG956" s="28"/>
      <c r="CH956" s="28"/>
      <c r="CI956" s="28"/>
      <c r="CJ956" s="28"/>
      <c r="CK956" s="28"/>
      <c r="CL956" s="28"/>
      <c r="CM956" s="28"/>
      <c r="CN956" s="28"/>
      <c r="CO956" s="28"/>
      <c r="CP956" s="28"/>
      <c r="CQ956" s="28"/>
      <c r="CR956" s="28"/>
      <c r="CS956" s="28"/>
      <c r="CT956" s="28"/>
      <c r="CU956" s="28"/>
      <c r="CV956" s="28"/>
      <c r="CW956" s="28"/>
      <c r="CX956" s="28"/>
      <c r="CY956" s="28"/>
      <c r="CZ956" s="28"/>
      <c r="DA956" s="28"/>
      <c r="DB956" s="28"/>
      <c r="DC956" s="28"/>
      <c r="DD956" s="28"/>
      <c r="DE956" s="28"/>
      <c r="DF956" s="28"/>
      <c r="DG956" s="28"/>
      <c r="DH956" s="28"/>
      <c r="DI956" s="28"/>
      <c r="DJ956" s="28"/>
      <c r="DK956" s="28"/>
      <c r="DL956" s="28"/>
      <c r="DM956" s="28"/>
      <c r="DN956" s="28"/>
      <c r="DO956" s="28"/>
      <c r="DP956" s="28"/>
      <c r="DQ956" s="28"/>
      <c r="DR956" s="28"/>
      <c r="DS956" s="28"/>
      <c r="DT956" s="28"/>
      <c r="DU956" s="28"/>
      <c r="DV956" s="28"/>
      <c r="DW956" s="28"/>
      <c r="DX956" s="28"/>
      <c r="DY956" s="28"/>
      <c r="DZ956" s="28"/>
      <c r="EA956" s="28"/>
      <c r="EB956" s="28"/>
      <c r="EC956" s="28"/>
      <c r="ED956" s="28"/>
      <c r="EE956" s="28"/>
      <c r="EF956" s="28"/>
      <c r="EG956" s="28"/>
      <c r="EH956" s="28"/>
      <c r="EI956" s="28"/>
      <c r="EJ956" s="28"/>
      <c r="EK956" s="28"/>
      <c r="EL956" s="28"/>
      <c r="EM956" s="28"/>
      <c r="EN956" s="28"/>
      <c r="EO956" s="28"/>
      <c r="EP956" s="28"/>
      <c r="EQ956" s="28"/>
      <c r="ER956" s="28"/>
      <c r="ES956" s="28"/>
      <c r="ET956" s="28"/>
      <c r="EU956" s="28"/>
      <c r="EV956" s="28"/>
      <c r="EW956" s="28"/>
      <c r="EX956" s="28"/>
      <c r="EY956" s="28"/>
      <c r="EZ956" s="28"/>
      <c r="FA956" s="28"/>
      <c r="FB956" s="28"/>
      <c r="FC956" s="28"/>
      <c r="FD956" s="28"/>
      <c r="FE956" s="28"/>
      <c r="FF956" s="28"/>
      <c r="FG956" s="28"/>
      <c r="FH956" s="28"/>
      <c r="FI956" s="28"/>
      <c r="FJ956" s="28"/>
      <c r="FK956" s="28"/>
      <c r="FL956" s="28"/>
      <c r="FM956" s="28"/>
      <c r="FN956" s="28"/>
      <c r="FO956" s="28"/>
      <c r="FP956" s="28"/>
      <c r="FQ956" s="28"/>
      <c r="FR956" s="28"/>
      <c r="FS956" s="28"/>
      <c r="FT956" s="28"/>
      <c r="FU956" s="28"/>
      <c r="FV956" s="28"/>
      <c r="FW956" s="28"/>
      <c r="FX956" s="28"/>
      <c r="FY956" s="28"/>
      <c r="FZ956" s="28"/>
      <c r="GA956" s="28"/>
      <c r="GB956" s="28"/>
      <c r="GC956" s="28"/>
      <c r="GD956" s="28"/>
      <c r="GE956" s="28"/>
      <c r="GF956" s="28"/>
      <c r="GG956" s="28"/>
      <c r="GH956" s="28"/>
      <c r="GI956" s="28"/>
      <c r="GJ956" s="28"/>
      <c r="GK956" s="28"/>
      <c r="GL956" s="28"/>
      <c r="GM956" s="28"/>
      <c r="GN956" s="28"/>
      <c r="GO956" s="28"/>
      <c r="GP956" s="28"/>
      <c r="GQ956" s="28"/>
      <c r="GR956" s="28"/>
      <c r="GS956" s="28"/>
      <c r="GT956" s="28"/>
      <c r="GU956" s="28"/>
      <c r="GV956" s="28"/>
      <c r="GW956" s="28"/>
      <c r="GX956" s="28"/>
      <c r="GY956" s="28"/>
      <c r="GZ956" s="28"/>
      <c r="HA956" s="28"/>
      <c r="HB956" s="28"/>
      <c r="HC956" s="28"/>
      <c r="HD956" s="28"/>
      <c r="HE956" s="28"/>
      <c r="HF956" s="28"/>
      <c r="HG956" s="28"/>
      <c r="HH956" s="28"/>
      <c r="HI956" s="28"/>
      <c r="HJ956" s="28"/>
      <c r="HK956" s="28"/>
      <c r="HL956" s="28"/>
      <c r="HM956" s="28"/>
      <c r="HN956" s="28"/>
      <c r="HO956" s="28"/>
      <c r="HP956" s="28"/>
      <c r="HQ956" s="28"/>
      <c r="HR956" s="28"/>
      <c r="HS956" s="28"/>
      <c r="HT956" s="28"/>
      <c r="HU956" s="28"/>
      <c r="HV956" s="28"/>
      <c r="HW956" s="28"/>
      <c r="HX956" s="28"/>
      <c r="HY956" s="28"/>
      <c r="HZ956" s="28"/>
      <c r="IA956" s="28"/>
      <c r="IB956" s="28"/>
      <c r="IC956" s="28"/>
      <c r="ID956" s="28"/>
      <c r="IE956" s="28"/>
      <c r="IF956" s="28"/>
      <c r="IG956" s="28"/>
      <c r="IH956" s="28"/>
      <c r="II956" s="28"/>
      <c r="IJ956" s="28"/>
      <c r="IK956" s="28"/>
      <c r="IL956" s="28"/>
      <c r="IM956" s="28"/>
      <c r="IN956" s="28"/>
      <c r="IO956" s="28"/>
      <c r="IP956" s="28"/>
      <c r="IQ956" s="28"/>
      <c r="IR956" s="28"/>
      <c r="IS956" s="28"/>
      <c r="IT956" s="28"/>
      <c r="IU956" s="28"/>
    </row>
    <row r="957" spans="1:255" s="206" customFormat="1">
      <c r="A957" s="21"/>
      <c r="B957" s="22"/>
      <c r="C957" s="22" t="s">
        <v>329</v>
      </c>
      <c r="D957" s="23"/>
      <c r="E957" s="28"/>
      <c r="F957" s="197">
        <v>8</v>
      </c>
      <c r="G957" s="198" t="s">
        <v>286</v>
      </c>
      <c r="H957" s="9"/>
      <c r="I957" s="27"/>
      <c r="J957" s="147"/>
      <c r="K957" s="27">
        <f>+IF($C957=K$1,$F957*$H958,0)</f>
        <v>0</v>
      </c>
      <c r="L957" s="27">
        <f t="shared" ref="L957:Q957" si="426">+IF($C957=L$1,$F957*$H958,0)</f>
        <v>0</v>
      </c>
      <c r="M957" s="27">
        <f t="shared" si="426"/>
        <v>0</v>
      </c>
      <c r="N957" s="27">
        <f t="shared" si="426"/>
        <v>0</v>
      </c>
      <c r="O957" s="27">
        <f t="shared" si="426"/>
        <v>0</v>
      </c>
      <c r="P957" s="27">
        <f t="shared" si="426"/>
        <v>0</v>
      </c>
      <c r="Q957" s="27">
        <f t="shared" si="426"/>
        <v>0</v>
      </c>
      <c r="R957" s="28"/>
      <c r="S957" s="28"/>
      <c r="T957" s="28"/>
      <c r="U957" s="28"/>
      <c r="V957" s="28"/>
      <c r="W957" s="28"/>
      <c r="X957" s="28"/>
      <c r="Y957" s="28"/>
      <c r="Z957" s="28"/>
      <c r="AA957" s="28"/>
      <c r="AB957" s="28"/>
      <c r="AC957" s="28"/>
      <c r="AD957" s="28"/>
      <c r="AE957" s="28"/>
      <c r="AF957" s="28"/>
      <c r="AG957" s="28"/>
      <c r="AH957" s="28"/>
      <c r="AI957" s="28"/>
      <c r="AJ957" s="28"/>
      <c r="AK957" s="28"/>
      <c r="AL957" s="28"/>
      <c r="AM957" s="28"/>
      <c r="AN957" s="28"/>
      <c r="AO957" s="28"/>
      <c r="AP957" s="28"/>
      <c r="AQ957" s="28"/>
      <c r="AR957" s="28"/>
      <c r="AS957" s="28"/>
      <c r="AT957" s="28"/>
      <c r="AU957" s="28"/>
      <c r="AV957" s="28"/>
      <c r="AW957" s="28"/>
      <c r="AX957" s="28"/>
      <c r="AY957" s="28"/>
      <c r="AZ957" s="28"/>
      <c r="BA957" s="28"/>
      <c r="BB957" s="28"/>
      <c r="BC957" s="28"/>
      <c r="BD957" s="28"/>
      <c r="BE957" s="28"/>
      <c r="BF957" s="28"/>
      <c r="BG957" s="28"/>
      <c r="BH957" s="28"/>
      <c r="BI957" s="28"/>
      <c r="BJ957" s="28"/>
      <c r="BK957" s="28"/>
      <c r="BL957" s="28"/>
      <c r="BM957" s="28"/>
      <c r="BN957" s="28"/>
      <c r="BO957" s="28"/>
      <c r="BP957" s="28"/>
      <c r="BQ957" s="28"/>
      <c r="BR957" s="28"/>
      <c r="BS957" s="28"/>
      <c r="BT957" s="28"/>
      <c r="BU957" s="28"/>
      <c r="BV957" s="28"/>
      <c r="BW957" s="28"/>
      <c r="BX957" s="28"/>
      <c r="BY957" s="28"/>
      <c r="BZ957" s="28"/>
      <c r="CA957" s="28"/>
      <c r="CB957" s="28"/>
      <c r="CC957" s="28"/>
      <c r="CD957" s="28"/>
      <c r="CE957" s="28"/>
      <c r="CF957" s="28"/>
      <c r="CG957" s="28"/>
      <c r="CH957" s="28"/>
      <c r="CI957" s="28"/>
      <c r="CJ957" s="28"/>
      <c r="CK957" s="28"/>
      <c r="CL957" s="28"/>
      <c r="CM957" s="28"/>
      <c r="CN957" s="28"/>
      <c r="CO957" s="28"/>
      <c r="CP957" s="28"/>
      <c r="CQ957" s="28"/>
      <c r="CR957" s="28"/>
      <c r="CS957" s="28"/>
      <c r="CT957" s="28"/>
      <c r="CU957" s="28"/>
      <c r="CV957" s="28"/>
      <c r="CW957" s="28"/>
      <c r="CX957" s="28"/>
      <c r="CY957" s="28"/>
      <c r="CZ957" s="28"/>
      <c r="DA957" s="28"/>
      <c r="DB957" s="28"/>
      <c r="DC957" s="28"/>
      <c r="DD957" s="28"/>
      <c r="DE957" s="28"/>
      <c r="DF957" s="28"/>
      <c r="DG957" s="28"/>
      <c r="DH957" s="28"/>
      <c r="DI957" s="28"/>
      <c r="DJ957" s="28"/>
      <c r="DK957" s="28"/>
      <c r="DL957" s="28"/>
      <c r="DM957" s="28"/>
      <c r="DN957" s="28"/>
      <c r="DO957" s="28"/>
      <c r="DP957" s="28"/>
      <c r="DQ957" s="28"/>
      <c r="DR957" s="28"/>
      <c r="DS957" s="28"/>
      <c r="DT957" s="28"/>
      <c r="DU957" s="28"/>
      <c r="DV957" s="28"/>
      <c r="DW957" s="28"/>
      <c r="DX957" s="28"/>
      <c r="DY957" s="28"/>
      <c r="DZ957" s="28"/>
      <c r="EA957" s="28"/>
      <c r="EB957" s="28"/>
      <c r="EC957" s="28"/>
      <c r="ED957" s="28"/>
      <c r="EE957" s="28"/>
      <c r="EF957" s="28"/>
      <c r="EG957" s="28"/>
      <c r="EH957" s="28"/>
      <c r="EI957" s="28"/>
      <c r="EJ957" s="28"/>
      <c r="EK957" s="28"/>
      <c r="EL957" s="28"/>
      <c r="EM957" s="28"/>
      <c r="EN957" s="28"/>
      <c r="EO957" s="28"/>
      <c r="EP957" s="28"/>
      <c r="EQ957" s="28"/>
      <c r="ER957" s="28"/>
      <c r="ES957" s="28"/>
      <c r="ET957" s="28"/>
      <c r="EU957" s="28"/>
      <c r="EV957" s="28"/>
      <c r="EW957" s="28"/>
      <c r="EX957" s="28"/>
      <c r="EY957" s="28"/>
      <c r="EZ957" s="28"/>
      <c r="FA957" s="28"/>
      <c r="FB957" s="28"/>
      <c r="FC957" s="28"/>
      <c r="FD957" s="28"/>
      <c r="FE957" s="28"/>
      <c r="FF957" s="28"/>
      <c r="FG957" s="28"/>
      <c r="FH957" s="28"/>
      <c r="FI957" s="28"/>
      <c r="FJ957" s="28"/>
      <c r="FK957" s="28"/>
      <c r="FL957" s="28"/>
      <c r="FM957" s="28"/>
      <c r="FN957" s="28"/>
      <c r="FO957" s="28"/>
      <c r="FP957" s="28"/>
      <c r="FQ957" s="28"/>
      <c r="FR957" s="28"/>
      <c r="FS957" s="28"/>
      <c r="FT957" s="28"/>
      <c r="FU957" s="28"/>
      <c r="FV957" s="28"/>
      <c r="FW957" s="28"/>
      <c r="FX957" s="28"/>
      <c r="FY957" s="28"/>
      <c r="FZ957" s="28"/>
      <c r="GA957" s="28"/>
      <c r="GB957" s="28"/>
      <c r="GC957" s="28"/>
      <c r="GD957" s="28"/>
      <c r="GE957" s="28"/>
      <c r="GF957" s="28"/>
      <c r="GG957" s="28"/>
      <c r="GH957" s="28"/>
      <c r="GI957" s="28"/>
      <c r="GJ957" s="28"/>
      <c r="GK957" s="28"/>
      <c r="GL957" s="28"/>
      <c r="GM957" s="28"/>
      <c r="GN957" s="28"/>
      <c r="GO957" s="28"/>
      <c r="GP957" s="28"/>
      <c r="GQ957" s="28"/>
      <c r="GR957" s="28"/>
      <c r="GS957" s="28"/>
      <c r="GT957" s="28"/>
      <c r="GU957" s="28"/>
      <c r="GV957" s="28"/>
      <c r="GW957" s="28"/>
      <c r="GX957" s="28"/>
      <c r="GY957" s="28"/>
      <c r="GZ957" s="28"/>
      <c r="HA957" s="28"/>
      <c r="HB957" s="28"/>
      <c r="HC957" s="28"/>
      <c r="HD957" s="28"/>
      <c r="HE957" s="28"/>
      <c r="HF957" s="28"/>
      <c r="HG957" s="28"/>
      <c r="HH957" s="28"/>
      <c r="HI957" s="28"/>
      <c r="HJ957" s="28"/>
      <c r="HK957" s="28"/>
      <c r="HL957" s="28"/>
      <c r="HM957" s="28"/>
      <c r="HN957" s="28"/>
      <c r="HO957" s="28"/>
      <c r="HP957" s="28"/>
      <c r="HQ957" s="28"/>
      <c r="HR957" s="28"/>
      <c r="HS957" s="28"/>
      <c r="HT957" s="28"/>
      <c r="HU957" s="28"/>
      <c r="HV957" s="28"/>
      <c r="HW957" s="28"/>
      <c r="HX957" s="28"/>
      <c r="HY957" s="28"/>
      <c r="HZ957" s="28"/>
      <c r="IA957" s="28"/>
      <c r="IB957" s="28"/>
      <c r="IC957" s="28"/>
      <c r="ID957" s="28"/>
      <c r="IE957" s="28"/>
      <c r="IF957" s="28"/>
      <c r="IG957" s="28"/>
      <c r="IH957" s="28"/>
      <c r="II957" s="28"/>
      <c r="IJ957" s="28"/>
      <c r="IK957" s="28"/>
      <c r="IL957" s="28"/>
      <c r="IM957" s="28"/>
      <c r="IN957" s="28"/>
      <c r="IO957" s="28"/>
      <c r="IP957" s="28"/>
      <c r="IQ957" s="28"/>
      <c r="IR957" s="28"/>
      <c r="IS957" s="28"/>
      <c r="IT957" s="28"/>
      <c r="IU957" s="28"/>
    </row>
    <row r="958" spans="1:255" s="206" customFormat="1">
      <c r="A958" s="21"/>
      <c r="B958" s="22"/>
      <c r="C958" s="28"/>
      <c r="D958" s="23"/>
      <c r="E958" s="28"/>
      <c r="F958" s="24">
        <f>SUM(F952:F957)</f>
        <v>54</v>
      </c>
      <c r="G958" s="25" t="s">
        <v>286</v>
      </c>
      <c r="H958" s="348">
        <v>0</v>
      </c>
      <c r="I958" s="27">
        <f>F958*ROUND(H958,2)</f>
        <v>0</v>
      </c>
      <c r="J958" s="147"/>
      <c r="K958" s="27"/>
      <c r="L958" s="27"/>
      <c r="M958" s="27"/>
      <c r="N958" s="27"/>
      <c r="O958" s="27"/>
      <c r="P958" s="27"/>
      <c r="Q958" s="27"/>
      <c r="R958" s="28"/>
      <c r="S958" s="28"/>
      <c r="T958" s="28"/>
      <c r="U958" s="28"/>
      <c r="V958" s="28"/>
      <c r="W958" s="28"/>
      <c r="X958" s="28"/>
      <c r="Y958" s="28"/>
      <c r="Z958" s="28"/>
      <c r="AA958" s="28"/>
      <c r="AB958" s="28"/>
      <c r="AC958" s="28"/>
      <c r="AD958" s="28"/>
      <c r="AE958" s="28"/>
      <c r="AF958" s="28"/>
      <c r="AG958" s="28"/>
      <c r="AH958" s="28"/>
      <c r="AI958" s="28"/>
      <c r="AJ958" s="28"/>
      <c r="AK958" s="28"/>
      <c r="AL958" s="28"/>
      <c r="AM958" s="28"/>
      <c r="AN958" s="28"/>
      <c r="AO958" s="28"/>
      <c r="AP958" s="28"/>
      <c r="AQ958" s="28"/>
      <c r="AR958" s="28"/>
      <c r="AS958" s="28"/>
      <c r="AT958" s="28"/>
      <c r="AU958" s="28"/>
      <c r="AV958" s="28"/>
      <c r="AW958" s="28"/>
      <c r="AX958" s="28"/>
      <c r="AY958" s="28"/>
      <c r="AZ958" s="28"/>
      <c r="BA958" s="28"/>
      <c r="BB958" s="28"/>
      <c r="BC958" s="28"/>
      <c r="BD958" s="28"/>
      <c r="BE958" s="28"/>
      <c r="BF958" s="28"/>
      <c r="BG958" s="28"/>
      <c r="BH958" s="28"/>
      <c r="BI958" s="28"/>
      <c r="BJ958" s="28"/>
      <c r="BK958" s="28"/>
      <c r="BL958" s="28"/>
      <c r="BM958" s="28"/>
      <c r="BN958" s="28"/>
      <c r="BO958" s="28"/>
      <c r="BP958" s="28"/>
      <c r="BQ958" s="28"/>
      <c r="BR958" s="28"/>
      <c r="BS958" s="28"/>
      <c r="BT958" s="28"/>
      <c r="BU958" s="28"/>
      <c r="BV958" s="28"/>
      <c r="BW958" s="28"/>
      <c r="BX958" s="28"/>
      <c r="BY958" s="28"/>
      <c r="BZ958" s="28"/>
      <c r="CA958" s="28"/>
      <c r="CB958" s="28"/>
      <c r="CC958" s="28"/>
      <c r="CD958" s="28"/>
      <c r="CE958" s="28"/>
      <c r="CF958" s="28"/>
      <c r="CG958" s="28"/>
      <c r="CH958" s="28"/>
      <c r="CI958" s="28"/>
      <c r="CJ958" s="28"/>
      <c r="CK958" s="28"/>
      <c r="CL958" s="28"/>
      <c r="CM958" s="28"/>
      <c r="CN958" s="28"/>
      <c r="CO958" s="28"/>
      <c r="CP958" s="28"/>
      <c r="CQ958" s="28"/>
      <c r="CR958" s="28"/>
      <c r="CS958" s="28"/>
      <c r="CT958" s="28"/>
      <c r="CU958" s="28"/>
      <c r="CV958" s="28"/>
      <c r="CW958" s="28"/>
      <c r="CX958" s="28"/>
      <c r="CY958" s="28"/>
      <c r="CZ958" s="28"/>
      <c r="DA958" s="28"/>
      <c r="DB958" s="28"/>
      <c r="DC958" s="28"/>
      <c r="DD958" s="28"/>
      <c r="DE958" s="28"/>
      <c r="DF958" s="28"/>
      <c r="DG958" s="28"/>
      <c r="DH958" s="28"/>
      <c r="DI958" s="28"/>
      <c r="DJ958" s="28"/>
      <c r="DK958" s="28"/>
      <c r="DL958" s="28"/>
      <c r="DM958" s="28"/>
      <c r="DN958" s="28"/>
      <c r="DO958" s="28"/>
      <c r="DP958" s="28"/>
      <c r="DQ958" s="28"/>
      <c r="DR958" s="28"/>
      <c r="DS958" s="28"/>
      <c r="DT958" s="28"/>
      <c r="DU958" s="28"/>
      <c r="DV958" s="28"/>
      <c r="DW958" s="28"/>
      <c r="DX958" s="28"/>
      <c r="DY958" s="28"/>
      <c r="DZ958" s="28"/>
      <c r="EA958" s="28"/>
      <c r="EB958" s="28"/>
      <c r="EC958" s="28"/>
      <c r="ED958" s="28"/>
      <c r="EE958" s="28"/>
      <c r="EF958" s="28"/>
      <c r="EG958" s="28"/>
      <c r="EH958" s="28"/>
      <c r="EI958" s="28"/>
      <c r="EJ958" s="28"/>
      <c r="EK958" s="28"/>
      <c r="EL958" s="28"/>
      <c r="EM958" s="28"/>
      <c r="EN958" s="28"/>
      <c r="EO958" s="28"/>
      <c r="EP958" s="28"/>
      <c r="EQ958" s="28"/>
      <c r="ER958" s="28"/>
      <c r="ES958" s="28"/>
      <c r="ET958" s="28"/>
      <c r="EU958" s="28"/>
      <c r="EV958" s="28"/>
      <c r="EW958" s="28"/>
      <c r="EX958" s="28"/>
      <c r="EY958" s="28"/>
      <c r="EZ958" s="28"/>
      <c r="FA958" s="28"/>
      <c r="FB958" s="28"/>
      <c r="FC958" s="28"/>
      <c r="FD958" s="28"/>
      <c r="FE958" s="28"/>
      <c r="FF958" s="28"/>
      <c r="FG958" s="28"/>
      <c r="FH958" s="28"/>
      <c r="FI958" s="28"/>
      <c r="FJ958" s="28"/>
      <c r="FK958" s="28"/>
      <c r="FL958" s="28"/>
      <c r="FM958" s="28"/>
      <c r="FN958" s="28"/>
      <c r="FO958" s="28"/>
      <c r="FP958" s="28"/>
      <c r="FQ958" s="28"/>
      <c r="FR958" s="28"/>
      <c r="FS958" s="28"/>
      <c r="FT958" s="28"/>
      <c r="FU958" s="28"/>
      <c r="FV958" s="28"/>
      <c r="FW958" s="28"/>
      <c r="FX958" s="28"/>
      <c r="FY958" s="28"/>
      <c r="FZ958" s="28"/>
      <c r="GA958" s="28"/>
      <c r="GB958" s="28"/>
      <c r="GC958" s="28"/>
      <c r="GD958" s="28"/>
      <c r="GE958" s="28"/>
      <c r="GF958" s="28"/>
      <c r="GG958" s="28"/>
      <c r="GH958" s="28"/>
      <c r="GI958" s="28"/>
      <c r="GJ958" s="28"/>
      <c r="GK958" s="28"/>
      <c r="GL958" s="28"/>
      <c r="GM958" s="28"/>
      <c r="GN958" s="28"/>
      <c r="GO958" s="28"/>
      <c r="GP958" s="28"/>
      <c r="GQ958" s="28"/>
      <c r="GR958" s="28"/>
      <c r="GS958" s="28"/>
      <c r="GT958" s="28"/>
      <c r="GU958" s="28"/>
      <c r="GV958" s="28"/>
      <c r="GW958" s="28"/>
      <c r="GX958" s="28"/>
      <c r="GY958" s="28"/>
      <c r="GZ958" s="28"/>
      <c r="HA958" s="28"/>
      <c r="HB958" s="28"/>
      <c r="HC958" s="28"/>
      <c r="HD958" s="28"/>
      <c r="HE958" s="28"/>
      <c r="HF958" s="28"/>
      <c r="HG958" s="28"/>
      <c r="HH958" s="28"/>
      <c r="HI958" s="28"/>
      <c r="HJ958" s="28"/>
      <c r="HK958" s="28"/>
      <c r="HL958" s="28"/>
      <c r="HM958" s="28"/>
      <c r="HN958" s="28"/>
      <c r="HO958" s="28"/>
      <c r="HP958" s="28"/>
      <c r="HQ958" s="28"/>
      <c r="HR958" s="28"/>
      <c r="HS958" s="28"/>
      <c r="HT958" s="28"/>
      <c r="HU958" s="28"/>
      <c r="HV958" s="28"/>
      <c r="HW958" s="28"/>
      <c r="HX958" s="28"/>
      <c r="HY958" s="28"/>
      <c r="HZ958" s="28"/>
      <c r="IA958" s="28"/>
      <c r="IB958" s="28"/>
      <c r="IC958" s="28"/>
      <c r="ID958" s="28"/>
      <c r="IE958" s="28"/>
      <c r="IF958" s="28"/>
      <c r="IG958" s="28"/>
      <c r="IH958" s="28"/>
      <c r="II958" s="28"/>
      <c r="IJ958" s="28"/>
      <c r="IK958" s="28"/>
      <c r="IL958" s="28"/>
      <c r="IM958" s="28"/>
      <c r="IN958" s="28"/>
      <c r="IO958" s="28"/>
      <c r="IP958" s="28"/>
      <c r="IQ958" s="28"/>
      <c r="IR958" s="28"/>
      <c r="IS958" s="28"/>
      <c r="IT958" s="28"/>
      <c r="IU958" s="28"/>
    </row>
    <row r="959" spans="1:255" s="206" customFormat="1">
      <c r="A959" s="222"/>
      <c r="B959" s="223"/>
      <c r="C959" s="224"/>
      <c r="F959" s="230"/>
      <c r="G959" s="173"/>
      <c r="H959" s="9"/>
      <c r="I959" s="173"/>
      <c r="K959" s="201"/>
      <c r="L959" s="201"/>
      <c r="M959" s="201"/>
      <c r="N959" s="201"/>
      <c r="O959" s="201"/>
      <c r="P959" s="201"/>
      <c r="Q959" s="201"/>
    </row>
    <row r="960" spans="1:255" s="206" customFormat="1" ht="57">
      <c r="A960" s="222" t="s">
        <v>23</v>
      </c>
      <c r="B960" s="223">
        <v>6</v>
      </c>
      <c r="C960" s="22" t="s">
        <v>334</v>
      </c>
      <c r="D960" s="224" t="s">
        <v>297</v>
      </c>
      <c r="F960" s="230"/>
      <c r="G960" s="173"/>
      <c r="H960" s="9"/>
      <c r="I960" s="201"/>
      <c r="K960" s="201"/>
      <c r="L960" s="201"/>
      <c r="M960" s="201"/>
      <c r="N960" s="201"/>
      <c r="O960" s="201"/>
      <c r="P960" s="201"/>
      <c r="Q960" s="201"/>
    </row>
    <row r="961" spans="1:255" s="206" customFormat="1">
      <c r="A961" s="202"/>
      <c r="B961" s="240"/>
      <c r="C961" s="240" t="s">
        <v>324</v>
      </c>
      <c r="D961" s="204"/>
      <c r="F961" s="241">
        <v>2</v>
      </c>
      <c r="G961" s="246" t="s">
        <v>286</v>
      </c>
      <c r="H961" s="9"/>
      <c r="I961" s="201"/>
      <c r="J961" s="238"/>
      <c r="K961" s="27">
        <f>+IF($C961=K$1,$F961*$H967,0)</f>
        <v>0</v>
      </c>
      <c r="L961" s="27">
        <f t="shared" ref="L961:Q961" si="427">+IF($C961=L$1,$F961*$H967,0)</f>
        <v>0</v>
      </c>
      <c r="M961" s="27">
        <f t="shared" si="427"/>
        <v>0</v>
      </c>
      <c r="N961" s="27">
        <f t="shared" si="427"/>
        <v>0</v>
      </c>
      <c r="O961" s="27">
        <f t="shared" si="427"/>
        <v>0</v>
      </c>
      <c r="P961" s="27">
        <f t="shared" si="427"/>
        <v>0</v>
      </c>
      <c r="Q961" s="27">
        <f t="shared" si="427"/>
        <v>0</v>
      </c>
    </row>
    <row r="962" spans="1:255" s="206" customFormat="1">
      <c r="A962" s="202"/>
      <c r="B962" s="240"/>
      <c r="C962" s="240" t="s">
        <v>325</v>
      </c>
      <c r="D962" s="204"/>
      <c r="F962" s="241">
        <v>2</v>
      </c>
      <c r="G962" s="246" t="s">
        <v>286</v>
      </c>
      <c r="H962" s="9"/>
      <c r="I962" s="201"/>
      <c r="J962" s="238"/>
      <c r="K962" s="27">
        <f>+IF($C962=K$1,$F962*$H967,0)</f>
        <v>0</v>
      </c>
      <c r="L962" s="27">
        <f t="shared" ref="L962:Q962" si="428">+IF($C962=L$1,$F962*$H967,0)</f>
        <v>0</v>
      </c>
      <c r="M962" s="27">
        <f t="shared" si="428"/>
        <v>0</v>
      </c>
      <c r="N962" s="27">
        <f t="shared" si="428"/>
        <v>0</v>
      </c>
      <c r="O962" s="27">
        <f t="shared" si="428"/>
        <v>0</v>
      </c>
      <c r="P962" s="27">
        <f t="shared" si="428"/>
        <v>0</v>
      </c>
      <c r="Q962" s="27">
        <f t="shared" si="428"/>
        <v>0</v>
      </c>
    </row>
    <row r="963" spans="1:255" s="206" customFormat="1">
      <c r="A963" s="202"/>
      <c r="B963" s="240"/>
      <c r="C963" s="240" t="s">
        <v>326</v>
      </c>
      <c r="D963" s="204"/>
      <c r="F963" s="241">
        <v>0</v>
      </c>
      <c r="G963" s="246" t="s">
        <v>286</v>
      </c>
      <c r="H963" s="9"/>
      <c r="I963" s="201"/>
      <c r="J963" s="238"/>
      <c r="K963" s="27">
        <f>+IF($C963=K$1,$F963*$H967,0)</f>
        <v>0</v>
      </c>
      <c r="L963" s="27">
        <f t="shared" ref="L963:Q963" si="429">+IF($C963=L$1,$F963*$H967,0)</f>
        <v>0</v>
      </c>
      <c r="M963" s="27">
        <f t="shared" si="429"/>
        <v>0</v>
      </c>
      <c r="N963" s="27">
        <f t="shared" si="429"/>
        <v>0</v>
      </c>
      <c r="O963" s="27">
        <f t="shared" si="429"/>
        <v>0</v>
      </c>
      <c r="P963" s="27">
        <f t="shared" si="429"/>
        <v>0</v>
      </c>
      <c r="Q963" s="27">
        <f t="shared" si="429"/>
        <v>0</v>
      </c>
    </row>
    <row r="964" spans="1:255" s="206" customFormat="1">
      <c r="A964" s="202"/>
      <c r="B964" s="240"/>
      <c r="C964" s="240" t="s">
        <v>327</v>
      </c>
      <c r="D964" s="204"/>
      <c r="F964" s="241">
        <v>2</v>
      </c>
      <c r="G964" s="246" t="s">
        <v>286</v>
      </c>
      <c r="H964" s="9"/>
      <c r="I964" s="201"/>
      <c r="J964" s="238"/>
      <c r="K964" s="27">
        <f>+IF($C964=K$1,$F964*$H967,0)</f>
        <v>0</v>
      </c>
      <c r="L964" s="27">
        <f t="shared" ref="L964:Q964" si="430">+IF($C964=L$1,$F964*$H967,0)</f>
        <v>0</v>
      </c>
      <c r="M964" s="27">
        <f t="shared" si="430"/>
        <v>0</v>
      </c>
      <c r="N964" s="27">
        <f t="shared" si="430"/>
        <v>0</v>
      </c>
      <c r="O964" s="27">
        <f t="shared" si="430"/>
        <v>0</v>
      </c>
      <c r="P964" s="27">
        <f t="shared" si="430"/>
        <v>0</v>
      </c>
      <c r="Q964" s="27">
        <f t="shared" si="430"/>
        <v>0</v>
      </c>
    </row>
    <row r="965" spans="1:255" s="206" customFormat="1">
      <c r="A965" s="202"/>
      <c r="B965" s="240"/>
      <c r="C965" s="240" t="s">
        <v>328</v>
      </c>
      <c r="D965" s="204"/>
      <c r="F965" s="241">
        <v>2</v>
      </c>
      <c r="G965" s="246" t="s">
        <v>286</v>
      </c>
      <c r="H965" s="9"/>
      <c r="I965" s="201"/>
      <c r="J965" s="238"/>
      <c r="K965" s="27">
        <f>+IF($C965=K$1,$F965*$H967,0)</f>
        <v>0</v>
      </c>
      <c r="L965" s="27">
        <f t="shared" ref="L965:Q965" si="431">+IF($C965=L$1,$F965*$H967,0)</f>
        <v>0</v>
      </c>
      <c r="M965" s="27">
        <f t="shared" si="431"/>
        <v>0</v>
      </c>
      <c r="N965" s="27">
        <f t="shared" si="431"/>
        <v>0</v>
      </c>
      <c r="O965" s="27">
        <f t="shared" si="431"/>
        <v>0</v>
      </c>
      <c r="P965" s="27">
        <f t="shared" si="431"/>
        <v>0</v>
      </c>
      <c r="Q965" s="27">
        <f t="shared" si="431"/>
        <v>0</v>
      </c>
    </row>
    <row r="966" spans="1:255" s="28" customFormat="1">
      <c r="A966" s="202"/>
      <c r="B966" s="240"/>
      <c r="C966" s="240" t="s">
        <v>329</v>
      </c>
      <c r="D966" s="204"/>
      <c r="E966" s="206"/>
      <c r="F966" s="242">
        <v>2</v>
      </c>
      <c r="G966" s="248" t="s">
        <v>286</v>
      </c>
      <c r="H966" s="9"/>
      <c r="I966" s="201"/>
      <c r="J966" s="238"/>
      <c r="K966" s="27">
        <f>+IF($C966=K$1,$F966*$H967,0)</f>
        <v>0</v>
      </c>
      <c r="L966" s="27">
        <f t="shared" ref="L966:Q966" si="432">+IF($C966=L$1,$F966*$H967,0)</f>
        <v>0</v>
      </c>
      <c r="M966" s="27">
        <f t="shared" si="432"/>
        <v>0</v>
      </c>
      <c r="N966" s="27">
        <f t="shared" si="432"/>
        <v>0</v>
      </c>
      <c r="O966" s="27">
        <f t="shared" si="432"/>
        <v>0</v>
      </c>
      <c r="P966" s="27">
        <f t="shared" si="432"/>
        <v>0</v>
      </c>
      <c r="Q966" s="27">
        <f t="shared" si="432"/>
        <v>0</v>
      </c>
      <c r="R966" s="206"/>
      <c r="S966" s="206"/>
      <c r="T966" s="206"/>
      <c r="U966" s="206"/>
      <c r="V966" s="206"/>
      <c r="W966" s="206"/>
      <c r="X966" s="206"/>
      <c r="Y966" s="206"/>
      <c r="Z966" s="206"/>
      <c r="AA966" s="206"/>
      <c r="AB966" s="206"/>
      <c r="AC966" s="206"/>
      <c r="AD966" s="206"/>
      <c r="AE966" s="206"/>
      <c r="AF966" s="206"/>
      <c r="AG966" s="206"/>
      <c r="AH966" s="206"/>
      <c r="AI966" s="206"/>
      <c r="AJ966" s="206"/>
      <c r="AK966" s="206"/>
      <c r="AL966" s="206"/>
      <c r="AM966" s="206"/>
      <c r="AN966" s="206"/>
      <c r="AO966" s="206"/>
      <c r="AP966" s="206"/>
      <c r="AQ966" s="206"/>
      <c r="AR966" s="206"/>
      <c r="AS966" s="206"/>
      <c r="AT966" s="206"/>
      <c r="AU966" s="206"/>
      <c r="AV966" s="206"/>
      <c r="AW966" s="206"/>
      <c r="AX966" s="206"/>
      <c r="AY966" s="206"/>
      <c r="AZ966" s="206"/>
      <c r="BA966" s="206"/>
      <c r="BB966" s="206"/>
      <c r="BC966" s="206"/>
      <c r="BD966" s="206"/>
      <c r="BE966" s="206"/>
      <c r="BF966" s="206"/>
      <c r="BG966" s="206"/>
      <c r="BH966" s="206"/>
      <c r="BI966" s="206"/>
      <c r="BJ966" s="206"/>
      <c r="BK966" s="206"/>
      <c r="BL966" s="206"/>
      <c r="BM966" s="206"/>
      <c r="BN966" s="206"/>
      <c r="BO966" s="206"/>
      <c r="BP966" s="206"/>
      <c r="BQ966" s="206"/>
      <c r="BR966" s="206"/>
      <c r="BS966" s="206"/>
      <c r="BT966" s="206"/>
      <c r="BU966" s="206"/>
      <c r="BV966" s="206"/>
      <c r="BW966" s="206"/>
      <c r="BX966" s="206"/>
      <c r="BY966" s="206"/>
      <c r="BZ966" s="206"/>
      <c r="CA966" s="206"/>
      <c r="CB966" s="206"/>
      <c r="CC966" s="206"/>
      <c r="CD966" s="206"/>
      <c r="CE966" s="206"/>
      <c r="CF966" s="206"/>
      <c r="CG966" s="206"/>
      <c r="CH966" s="206"/>
      <c r="CI966" s="206"/>
      <c r="CJ966" s="206"/>
      <c r="CK966" s="206"/>
      <c r="CL966" s="206"/>
      <c r="CM966" s="206"/>
      <c r="CN966" s="206"/>
      <c r="CO966" s="206"/>
      <c r="CP966" s="206"/>
      <c r="CQ966" s="206"/>
      <c r="CR966" s="206"/>
      <c r="CS966" s="206"/>
      <c r="CT966" s="206"/>
      <c r="CU966" s="206"/>
      <c r="CV966" s="206"/>
      <c r="CW966" s="206"/>
      <c r="CX966" s="206"/>
      <c r="CY966" s="206"/>
      <c r="CZ966" s="206"/>
      <c r="DA966" s="206"/>
      <c r="DB966" s="206"/>
      <c r="DC966" s="206"/>
      <c r="DD966" s="206"/>
      <c r="DE966" s="206"/>
      <c r="DF966" s="206"/>
      <c r="DG966" s="206"/>
      <c r="DH966" s="206"/>
      <c r="DI966" s="206"/>
      <c r="DJ966" s="206"/>
      <c r="DK966" s="206"/>
      <c r="DL966" s="206"/>
      <c r="DM966" s="206"/>
      <c r="DN966" s="206"/>
      <c r="DO966" s="206"/>
      <c r="DP966" s="206"/>
      <c r="DQ966" s="206"/>
      <c r="DR966" s="206"/>
      <c r="DS966" s="206"/>
      <c r="DT966" s="206"/>
      <c r="DU966" s="206"/>
      <c r="DV966" s="206"/>
      <c r="DW966" s="206"/>
      <c r="DX966" s="206"/>
      <c r="DY966" s="206"/>
      <c r="DZ966" s="206"/>
      <c r="EA966" s="206"/>
      <c r="EB966" s="206"/>
      <c r="EC966" s="206"/>
      <c r="ED966" s="206"/>
      <c r="EE966" s="206"/>
      <c r="EF966" s="206"/>
      <c r="EG966" s="206"/>
      <c r="EH966" s="206"/>
      <c r="EI966" s="206"/>
      <c r="EJ966" s="206"/>
      <c r="EK966" s="206"/>
      <c r="EL966" s="206"/>
      <c r="EM966" s="206"/>
      <c r="EN966" s="206"/>
      <c r="EO966" s="206"/>
      <c r="EP966" s="206"/>
      <c r="EQ966" s="206"/>
      <c r="ER966" s="206"/>
      <c r="ES966" s="206"/>
      <c r="ET966" s="206"/>
      <c r="EU966" s="206"/>
      <c r="EV966" s="206"/>
      <c r="EW966" s="206"/>
      <c r="EX966" s="206"/>
      <c r="EY966" s="206"/>
      <c r="EZ966" s="206"/>
      <c r="FA966" s="206"/>
      <c r="FB966" s="206"/>
      <c r="FC966" s="206"/>
      <c r="FD966" s="206"/>
      <c r="FE966" s="206"/>
      <c r="FF966" s="206"/>
      <c r="FG966" s="206"/>
      <c r="FH966" s="206"/>
      <c r="FI966" s="206"/>
      <c r="FJ966" s="206"/>
      <c r="FK966" s="206"/>
      <c r="FL966" s="206"/>
      <c r="FM966" s="206"/>
      <c r="FN966" s="206"/>
      <c r="FO966" s="206"/>
      <c r="FP966" s="206"/>
      <c r="FQ966" s="206"/>
      <c r="FR966" s="206"/>
      <c r="FS966" s="206"/>
      <c r="FT966" s="206"/>
      <c r="FU966" s="206"/>
      <c r="FV966" s="206"/>
      <c r="FW966" s="206"/>
      <c r="FX966" s="206"/>
      <c r="FY966" s="206"/>
      <c r="FZ966" s="206"/>
      <c r="GA966" s="206"/>
      <c r="GB966" s="206"/>
      <c r="GC966" s="206"/>
      <c r="GD966" s="206"/>
      <c r="GE966" s="206"/>
      <c r="GF966" s="206"/>
      <c r="GG966" s="206"/>
      <c r="GH966" s="206"/>
      <c r="GI966" s="206"/>
      <c r="GJ966" s="206"/>
      <c r="GK966" s="206"/>
      <c r="GL966" s="206"/>
      <c r="GM966" s="206"/>
      <c r="GN966" s="206"/>
      <c r="GO966" s="206"/>
      <c r="GP966" s="206"/>
      <c r="GQ966" s="206"/>
      <c r="GR966" s="206"/>
      <c r="GS966" s="206"/>
      <c r="GT966" s="206"/>
      <c r="GU966" s="206"/>
      <c r="GV966" s="206"/>
      <c r="GW966" s="206"/>
      <c r="GX966" s="206"/>
      <c r="GY966" s="206"/>
      <c r="GZ966" s="206"/>
      <c r="HA966" s="206"/>
      <c r="HB966" s="206"/>
      <c r="HC966" s="206"/>
      <c r="HD966" s="206"/>
      <c r="HE966" s="206"/>
      <c r="HF966" s="206"/>
      <c r="HG966" s="206"/>
      <c r="HH966" s="206"/>
      <c r="HI966" s="206"/>
      <c r="HJ966" s="206"/>
      <c r="HK966" s="206"/>
      <c r="HL966" s="206"/>
      <c r="HM966" s="206"/>
      <c r="HN966" s="206"/>
      <c r="HO966" s="206"/>
      <c r="HP966" s="206"/>
      <c r="HQ966" s="206"/>
      <c r="HR966" s="206"/>
      <c r="HS966" s="206"/>
      <c r="HT966" s="206"/>
      <c r="HU966" s="206"/>
      <c r="HV966" s="206"/>
      <c r="HW966" s="206"/>
      <c r="HX966" s="206"/>
      <c r="HY966" s="206"/>
      <c r="HZ966" s="206"/>
      <c r="IA966" s="206"/>
      <c r="IB966" s="206"/>
      <c r="IC966" s="206"/>
      <c r="ID966" s="206"/>
      <c r="IE966" s="206"/>
      <c r="IF966" s="206"/>
      <c r="IG966" s="206"/>
      <c r="IH966" s="206"/>
      <c r="II966" s="206"/>
      <c r="IJ966" s="206"/>
      <c r="IK966" s="206"/>
      <c r="IL966" s="206"/>
      <c r="IM966" s="206"/>
      <c r="IN966" s="206"/>
      <c r="IO966" s="206"/>
      <c r="IP966" s="206"/>
      <c r="IQ966" s="206"/>
      <c r="IR966" s="206"/>
      <c r="IS966" s="206"/>
      <c r="IT966" s="206"/>
      <c r="IU966" s="206"/>
    </row>
    <row r="967" spans="1:255" s="28" customFormat="1">
      <c r="A967" s="202"/>
      <c r="B967" s="240"/>
      <c r="C967" s="206"/>
      <c r="D967" s="204"/>
      <c r="E967" s="206"/>
      <c r="F967" s="199">
        <f>SUM(F961:F966)</f>
        <v>10</v>
      </c>
      <c r="G967" s="200" t="s">
        <v>286</v>
      </c>
      <c r="H967" s="348">
        <v>0</v>
      </c>
      <c r="I967" s="201">
        <f>F967*ROUND(H967,2)</f>
        <v>0</v>
      </c>
      <c r="J967" s="238"/>
      <c r="K967" s="201"/>
      <c r="L967" s="201"/>
      <c r="M967" s="201"/>
      <c r="N967" s="201"/>
      <c r="O967" s="201"/>
      <c r="P967" s="201"/>
      <c r="Q967" s="201"/>
      <c r="R967" s="206"/>
      <c r="S967" s="206"/>
      <c r="T967" s="206"/>
      <c r="U967" s="206"/>
      <c r="V967" s="206"/>
      <c r="W967" s="206"/>
      <c r="X967" s="206"/>
      <c r="Y967" s="206"/>
      <c r="Z967" s="206"/>
      <c r="AA967" s="206"/>
      <c r="AB967" s="206"/>
      <c r="AC967" s="206"/>
      <c r="AD967" s="206"/>
      <c r="AE967" s="206"/>
      <c r="AF967" s="206"/>
      <c r="AG967" s="206"/>
      <c r="AH967" s="206"/>
      <c r="AI967" s="206"/>
      <c r="AJ967" s="206"/>
      <c r="AK967" s="206"/>
      <c r="AL967" s="206"/>
      <c r="AM967" s="206"/>
      <c r="AN967" s="206"/>
      <c r="AO967" s="206"/>
      <c r="AP967" s="206"/>
      <c r="AQ967" s="206"/>
      <c r="AR967" s="206"/>
      <c r="AS967" s="206"/>
      <c r="AT967" s="206"/>
      <c r="AU967" s="206"/>
      <c r="AV967" s="206"/>
      <c r="AW967" s="206"/>
      <c r="AX967" s="206"/>
      <c r="AY967" s="206"/>
      <c r="AZ967" s="206"/>
      <c r="BA967" s="206"/>
      <c r="BB967" s="206"/>
      <c r="BC967" s="206"/>
      <c r="BD967" s="206"/>
      <c r="BE967" s="206"/>
      <c r="BF967" s="206"/>
      <c r="BG967" s="206"/>
      <c r="BH967" s="206"/>
      <c r="BI967" s="206"/>
      <c r="BJ967" s="206"/>
      <c r="BK967" s="206"/>
      <c r="BL967" s="206"/>
      <c r="BM967" s="206"/>
      <c r="BN967" s="206"/>
      <c r="BO967" s="206"/>
      <c r="BP967" s="206"/>
      <c r="BQ967" s="206"/>
      <c r="BR967" s="206"/>
      <c r="BS967" s="206"/>
      <c r="BT967" s="206"/>
      <c r="BU967" s="206"/>
      <c r="BV967" s="206"/>
      <c r="BW967" s="206"/>
      <c r="BX967" s="206"/>
      <c r="BY967" s="206"/>
      <c r="BZ967" s="206"/>
      <c r="CA967" s="206"/>
      <c r="CB967" s="206"/>
      <c r="CC967" s="206"/>
      <c r="CD967" s="206"/>
      <c r="CE967" s="206"/>
      <c r="CF967" s="206"/>
      <c r="CG967" s="206"/>
      <c r="CH967" s="206"/>
      <c r="CI967" s="206"/>
      <c r="CJ967" s="206"/>
      <c r="CK967" s="206"/>
      <c r="CL967" s="206"/>
      <c r="CM967" s="206"/>
      <c r="CN967" s="206"/>
      <c r="CO967" s="206"/>
      <c r="CP967" s="206"/>
      <c r="CQ967" s="206"/>
      <c r="CR967" s="206"/>
      <c r="CS967" s="206"/>
      <c r="CT967" s="206"/>
      <c r="CU967" s="206"/>
      <c r="CV967" s="206"/>
      <c r="CW967" s="206"/>
      <c r="CX967" s="206"/>
      <c r="CY967" s="206"/>
      <c r="CZ967" s="206"/>
      <c r="DA967" s="206"/>
      <c r="DB967" s="206"/>
      <c r="DC967" s="206"/>
      <c r="DD967" s="206"/>
      <c r="DE967" s="206"/>
      <c r="DF967" s="206"/>
      <c r="DG967" s="206"/>
      <c r="DH967" s="206"/>
      <c r="DI967" s="206"/>
      <c r="DJ967" s="206"/>
      <c r="DK967" s="206"/>
      <c r="DL967" s="206"/>
      <c r="DM967" s="206"/>
      <c r="DN967" s="206"/>
      <c r="DO967" s="206"/>
      <c r="DP967" s="206"/>
      <c r="DQ967" s="206"/>
      <c r="DR967" s="206"/>
      <c r="DS967" s="206"/>
      <c r="DT967" s="206"/>
      <c r="DU967" s="206"/>
      <c r="DV967" s="206"/>
      <c r="DW967" s="206"/>
      <c r="DX967" s="206"/>
      <c r="DY967" s="206"/>
      <c r="DZ967" s="206"/>
      <c r="EA967" s="206"/>
      <c r="EB967" s="206"/>
      <c r="EC967" s="206"/>
      <c r="ED967" s="206"/>
      <c r="EE967" s="206"/>
      <c r="EF967" s="206"/>
      <c r="EG967" s="206"/>
      <c r="EH967" s="206"/>
      <c r="EI967" s="206"/>
      <c r="EJ967" s="206"/>
      <c r="EK967" s="206"/>
      <c r="EL967" s="206"/>
      <c r="EM967" s="206"/>
      <c r="EN967" s="206"/>
      <c r="EO967" s="206"/>
      <c r="EP967" s="206"/>
      <c r="EQ967" s="206"/>
      <c r="ER967" s="206"/>
      <c r="ES967" s="206"/>
      <c r="ET967" s="206"/>
      <c r="EU967" s="206"/>
      <c r="EV967" s="206"/>
      <c r="EW967" s="206"/>
      <c r="EX967" s="206"/>
      <c r="EY967" s="206"/>
      <c r="EZ967" s="206"/>
      <c r="FA967" s="206"/>
      <c r="FB967" s="206"/>
      <c r="FC967" s="206"/>
      <c r="FD967" s="206"/>
      <c r="FE967" s="206"/>
      <c r="FF967" s="206"/>
      <c r="FG967" s="206"/>
      <c r="FH967" s="206"/>
      <c r="FI967" s="206"/>
      <c r="FJ967" s="206"/>
      <c r="FK967" s="206"/>
      <c r="FL967" s="206"/>
      <c r="FM967" s="206"/>
      <c r="FN967" s="206"/>
      <c r="FO967" s="206"/>
      <c r="FP967" s="206"/>
      <c r="FQ967" s="206"/>
      <c r="FR967" s="206"/>
      <c r="FS967" s="206"/>
      <c r="FT967" s="206"/>
      <c r="FU967" s="206"/>
      <c r="FV967" s="206"/>
      <c r="FW967" s="206"/>
      <c r="FX967" s="206"/>
      <c r="FY967" s="206"/>
      <c r="FZ967" s="206"/>
      <c r="GA967" s="206"/>
      <c r="GB967" s="206"/>
      <c r="GC967" s="206"/>
      <c r="GD967" s="206"/>
      <c r="GE967" s="206"/>
      <c r="GF967" s="206"/>
      <c r="GG967" s="206"/>
      <c r="GH967" s="206"/>
      <c r="GI967" s="206"/>
      <c r="GJ967" s="206"/>
      <c r="GK967" s="206"/>
      <c r="GL967" s="206"/>
      <c r="GM967" s="206"/>
      <c r="GN967" s="206"/>
      <c r="GO967" s="206"/>
      <c r="GP967" s="206"/>
      <c r="GQ967" s="206"/>
      <c r="GR967" s="206"/>
      <c r="GS967" s="206"/>
      <c r="GT967" s="206"/>
      <c r="GU967" s="206"/>
      <c r="GV967" s="206"/>
      <c r="GW967" s="206"/>
      <c r="GX967" s="206"/>
      <c r="GY967" s="206"/>
      <c r="GZ967" s="206"/>
      <c r="HA967" s="206"/>
      <c r="HB967" s="206"/>
      <c r="HC967" s="206"/>
      <c r="HD967" s="206"/>
      <c r="HE967" s="206"/>
      <c r="HF967" s="206"/>
      <c r="HG967" s="206"/>
      <c r="HH967" s="206"/>
      <c r="HI967" s="206"/>
      <c r="HJ967" s="206"/>
      <c r="HK967" s="206"/>
      <c r="HL967" s="206"/>
      <c r="HM967" s="206"/>
      <c r="HN967" s="206"/>
      <c r="HO967" s="206"/>
      <c r="HP967" s="206"/>
      <c r="HQ967" s="206"/>
      <c r="HR967" s="206"/>
      <c r="HS967" s="206"/>
      <c r="HT967" s="206"/>
      <c r="HU967" s="206"/>
      <c r="HV967" s="206"/>
      <c r="HW967" s="206"/>
      <c r="HX967" s="206"/>
      <c r="HY967" s="206"/>
      <c r="HZ967" s="206"/>
      <c r="IA967" s="206"/>
      <c r="IB967" s="206"/>
      <c r="IC967" s="206"/>
      <c r="ID967" s="206"/>
      <c r="IE967" s="206"/>
      <c r="IF967" s="206"/>
      <c r="IG967" s="206"/>
      <c r="IH967" s="206"/>
      <c r="II967" s="206"/>
      <c r="IJ967" s="206"/>
      <c r="IK967" s="206"/>
      <c r="IL967" s="206"/>
      <c r="IM967" s="206"/>
      <c r="IN967" s="206"/>
      <c r="IO967" s="206"/>
      <c r="IP967" s="206"/>
      <c r="IQ967" s="206"/>
      <c r="IR967" s="206"/>
      <c r="IS967" s="206"/>
      <c r="IT967" s="206"/>
      <c r="IU967" s="206"/>
    </row>
    <row r="968" spans="1:255" s="28" customFormat="1">
      <c r="A968" s="222"/>
      <c r="B968" s="223"/>
      <c r="C968" s="224"/>
      <c r="D968" s="206"/>
      <c r="E968" s="206"/>
      <c r="F968" s="230"/>
      <c r="G968" s="173"/>
      <c r="H968" s="9"/>
      <c r="I968" s="173"/>
      <c r="J968" s="206"/>
      <c r="K968" s="201"/>
      <c r="L968" s="201"/>
      <c r="M968" s="201"/>
      <c r="N968" s="201"/>
      <c r="O968" s="201"/>
      <c r="P968" s="201"/>
      <c r="Q968" s="201"/>
      <c r="R968" s="206"/>
      <c r="S968" s="206"/>
      <c r="T968" s="206"/>
      <c r="U968" s="206"/>
      <c r="V968" s="206"/>
      <c r="W968" s="206"/>
      <c r="X968" s="206"/>
      <c r="Y968" s="206"/>
      <c r="Z968" s="206"/>
      <c r="AA968" s="206"/>
      <c r="AB968" s="206"/>
      <c r="AC968" s="206"/>
      <c r="AD968" s="206"/>
      <c r="AE968" s="206"/>
      <c r="AF968" s="206"/>
      <c r="AG968" s="206"/>
      <c r="AH968" s="206"/>
      <c r="AI968" s="206"/>
      <c r="AJ968" s="206"/>
      <c r="AK968" s="206"/>
      <c r="AL968" s="206"/>
      <c r="AM968" s="206"/>
      <c r="AN968" s="206"/>
      <c r="AO968" s="206"/>
      <c r="AP968" s="206"/>
      <c r="AQ968" s="206"/>
      <c r="AR968" s="206"/>
      <c r="AS968" s="206"/>
      <c r="AT968" s="206"/>
      <c r="AU968" s="206"/>
      <c r="AV968" s="206"/>
      <c r="AW968" s="206"/>
      <c r="AX968" s="206"/>
      <c r="AY968" s="206"/>
      <c r="AZ968" s="206"/>
      <c r="BA968" s="206"/>
      <c r="BB968" s="206"/>
      <c r="BC968" s="206"/>
      <c r="BD968" s="206"/>
      <c r="BE968" s="206"/>
      <c r="BF968" s="206"/>
      <c r="BG968" s="206"/>
      <c r="BH968" s="206"/>
      <c r="BI968" s="206"/>
      <c r="BJ968" s="206"/>
      <c r="BK968" s="206"/>
      <c r="BL968" s="206"/>
      <c r="BM968" s="206"/>
      <c r="BN968" s="206"/>
      <c r="BO968" s="206"/>
      <c r="BP968" s="206"/>
      <c r="BQ968" s="206"/>
      <c r="BR968" s="206"/>
      <c r="BS968" s="206"/>
      <c r="BT968" s="206"/>
      <c r="BU968" s="206"/>
      <c r="BV968" s="206"/>
      <c r="BW968" s="206"/>
      <c r="BX968" s="206"/>
      <c r="BY968" s="206"/>
      <c r="BZ968" s="206"/>
      <c r="CA968" s="206"/>
      <c r="CB968" s="206"/>
      <c r="CC968" s="206"/>
      <c r="CD968" s="206"/>
      <c r="CE968" s="206"/>
      <c r="CF968" s="206"/>
      <c r="CG968" s="206"/>
      <c r="CH968" s="206"/>
      <c r="CI968" s="206"/>
      <c r="CJ968" s="206"/>
      <c r="CK968" s="206"/>
      <c r="CL968" s="206"/>
      <c r="CM968" s="206"/>
      <c r="CN968" s="206"/>
      <c r="CO968" s="206"/>
      <c r="CP968" s="206"/>
      <c r="CQ968" s="206"/>
      <c r="CR968" s="206"/>
      <c r="CS968" s="206"/>
      <c r="CT968" s="206"/>
      <c r="CU968" s="206"/>
      <c r="CV968" s="206"/>
      <c r="CW968" s="206"/>
      <c r="CX968" s="206"/>
      <c r="CY968" s="206"/>
      <c r="CZ968" s="206"/>
      <c r="DA968" s="206"/>
      <c r="DB968" s="206"/>
      <c r="DC968" s="206"/>
      <c r="DD968" s="206"/>
      <c r="DE968" s="206"/>
      <c r="DF968" s="206"/>
      <c r="DG968" s="206"/>
      <c r="DH968" s="206"/>
      <c r="DI968" s="206"/>
      <c r="DJ968" s="206"/>
      <c r="DK968" s="206"/>
      <c r="DL968" s="206"/>
      <c r="DM968" s="206"/>
      <c r="DN968" s="206"/>
      <c r="DO968" s="206"/>
      <c r="DP968" s="206"/>
      <c r="DQ968" s="206"/>
      <c r="DR968" s="206"/>
      <c r="DS968" s="206"/>
      <c r="DT968" s="206"/>
      <c r="DU968" s="206"/>
      <c r="DV968" s="206"/>
      <c r="DW968" s="206"/>
      <c r="DX968" s="206"/>
      <c r="DY968" s="206"/>
      <c r="DZ968" s="206"/>
      <c r="EA968" s="206"/>
      <c r="EB968" s="206"/>
      <c r="EC968" s="206"/>
      <c r="ED968" s="206"/>
      <c r="EE968" s="206"/>
      <c r="EF968" s="206"/>
      <c r="EG968" s="206"/>
      <c r="EH968" s="206"/>
      <c r="EI968" s="206"/>
      <c r="EJ968" s="206"/>
      <c r="EK968" s="206"/>
      <c r="EL968" s="206"/>
      <c r="EM968" s="206"/>
      <c r="EN968" s="206"/>
      <c r="EO968" s="206"/>
      <c r="EP968" s="206"/>
      <c r="EQ968" s="206"/>
      <c r="ER968" s="206"/>
      <c r="ES968" s="206"/>
      <c r="ET968" s="206"/>
      <c r="EU968" s="206"/>
      <c r="EV968" s="206"/>
      <c r="EW968" s="206"/>
      <c r="EX968" s="206"/>
      <c r="EY968" s="206"/>
      <c r="EZ968" s="206"/>
      <c r="FA968" s="206"/>
      <c r="FB968" s="206"/>
      <c r="FC968" s="206"/>
      <c r="FD968" s="206"/>
      <c r="FE968" s="206"/>
      <c r="FF968" s="206"/>
      <c r="FG968" s="206"/>
      <c r="FH968" s="206"/>
      <c r="FI968" s="206"/>
      <c r="FJ968" s="206"/>
      <c r="FK968" s="206"/>
      <c r="FL968" s="206"/>
      <c r="FM968" s="206"/>
      <c r="FN968" s="206"/>
      <c r="FO968" s="206"/>
      <c r="FP968" s="206"/>
      <c r="FQ968" s="206"/>
      <c r="FR968" s="206"/>
      <c r="FS968" s="206"/>
      <c r="FT968" s="206"/>
      <c r="FU968" s="206"/>
      <c r="FV968" s="206"/>
      <c r="FW968" s="206"/>
      <c r="FX968" s="206"/>
      <c r="FY968" s="206"/>
      <c r="FZ968" s="206"/>
      <c r="GA968" s="206"/>
      <c r="GB968" s="206"/>
      <c r="GC968" s="206"/>
      <c r="GD968" s="206"/>
      <c r="GE968" s="206"/>
      <c r="GF968" s="206"/>
      <c r="GG968" s="206"/>
      <c r="GH968" s="206"/>
      <c r="GI968" s="206"/>
      <c r="GJ968" s="206"/>
      <c r="GK968" s="206"/>
      <c r="GL968" s="206"/>
      <c r="GM968" s="206"/>
      <c r="GN968" s="206"/>
      <c r="GO968" s="206"/>
      <c r="GP968" s="206"/>
      <c r="GQ968" s="206"/>
      <c r="GR968" s="206"/>
      <c r="GS968" s="206"/>
      <c r="GT968" s="206"/>
      <c r="GU968" s="206"/>
      <c r="GV968" s="206"/>
      <c r="GW968" s="206"/>
      <c r="GX968" s="206"/>
      <c r="GY968" s="206"/>
      <c r="GZ968" s="206"/>
      <c r="HA968" s="206"/>
      <c r="HB968" s="206"/>
      <c r="HC968" s="206"/>
      <c r="HD968" s="206"/>
      <c r="HE968" s="206"/>
      <c r="HF968" s="206"/>
      <c r="HG968" s="206"/>
      <c r="HH968" s="206"/>
      <c r="HI968" s="206"/>
      <c r="HJ968" s="206"/>
      <c r="HK968" s="206"/>
      <c r="HL968" s="206"/>
      <c r="HM968" s="206"/>
      <c r="HN968" s="206"/>
      <c r="HO968" s="206"/>
      <c r="HP968" s="206"/>
      <c r="HQ968" s="206"/>
      <c r="HR968" s="206"/>
      <c r="HS968" s="206"/>
      <c r="HT968" s="206"/>
      <c r="HU968" s="206"/>
      <c r="HV968" s="206"/>
      <c r="HW968" s="206"/>
      <c r="HX968" s="206"/>
      <c r="HY968" s="206"/>
      <c r="HZ968" s="206"/>
      <c r="IA968" s="206"/>
      <c r="IB968" s="206"/>
      <c r="IC968" s="206"/>
      <c r="ID968" s="206"/>
      <c r="IE968" s="206"/>
      <c r="IF968" s="206"/>
      <c r="IG968" s="206"/>
      <c r="IH968" s="206"/>
      <c r="II968" s="206"/>
      <c r="IJ968" s="206"/>
      <c r="IK968" s="206"/>
      <c r="IL968" s="206"/>
      <c r="IM968" s="206"/>
      <c r="IN968" s="206"/>
      <c r="IO968" s="206"/>
      <c r="IP968" s="206"/>
      <c r="IQ968" s="206"/>
      <c r="IR968" s="206"/>
      <c r="IS968" s="206"/>
      <c r="IT968" s="206"/>
      <c r="IU968" s="206"/>
    </row>
    <row r="969" spans="1:255" s="28" customFormat="1" ht="42.75">
      <c r="A969" s="222" t="s">
        <v>23</v>
      </c>
      <c r="B969" s="223">
        <v>7</v>
      </c>
      <c r="C969" s="22" t="s">
        <v>334</v>
      </c>
      <c r="D969" s="224" t="s">
        <v>298</v>
      </c>
      <c r="E969" s="206"/>
      <c r="F969" s="230"/>
      <c r="G969" s="173"/>
      <c r="H969" s="9"/>
      <c r="I969" s="201"/>
      <c r="J969" s="206"/>
      <c r="K969" s="201"/>
      <c r="L969" s="201"/>
      <c r="M969" s="201"/>
      <c r="N969" s="201"/>
      <c r="O969" s="201"/>
      <c r="P969" s="201"/>
      <c r="Q969" s="201"/>
      <c r="R969" s="206"/>
      <c r="S969" s="206"/>
      <c r="T969" s="206"/>
      <c r="U969" s="206"/>
      <c r="V969" s="206"/>
      <c r="W969" s="206"/>
      <c r="X969" s="206"/>
      <c r="Y969" s="206"/>
      <c r="Z969" s="206"/>
      <c r="AA969" s="206"/>
      <c r="AB969" s="206"/>
      <c r="AC969" s="206"/>
      <c r="AD969" s="206"/>
      <c r="AE969" s="206"/>
      <c r="AF969" s="206"/>
      <c r="AG969" s="206"/>
      <c r="AH969" s="206"/>
      <c r="AI969" s="206"/>
      <c r="AJ969" s="206"/>
      <c r="AK969" s="206"/>
      <c r="AL969" s="206"/>
      <c r="AM969" s="206"/>
      <c r="AN969" s="206"/>
      <c r="AO969" s="206"/>
      <c r="AP969" s="206"/>
      <c r="AQ969" s="206"/>
      <c r="AR969" s="206"/>
      <c r="AS969" s="206"/>
      <c r="AT969" s="206"/>
      <c r="AU969" s="206"/>
      <c r="AV969" s="206"/>
      <c r="AW969" s="206"/>
      <c r="AX969" s="206"/>
      <c r="AY969" s="206"/>
      <c r="AZ969" s="206"/>
      <c r="BA969" s="206"/>
      <c r="BB969" s="206"/>
      <c r="BC969" s="206"/>
      <c r="BD969" s="206"/>
      <c r="BE969" s="206"/>
      <c r="BF969" s="206"/>
      <c r="BG969" s="206"/>
      <c r="BH969" s="206"/>
      <c r="BI969" s="206"/>
      <c r="BJ969" s="206"/>
      <c r="BK969" s="206"/>
      <c r="BL969" s="206"/>
      <c r="BM969" s="206"/>
      <c r="BN969" s="206"/>
      <c r="BO969" s="206"/>
      <c r="BP969" s="206"/>
      <c r="BQ969" s="206"/>
      <c r="BR969" s="206"/>
      <c r="BS969" s="206"/>
      <c r="BT969" s="206"/>
      <c r="BU969" s="206"/>
      <c r="BV969" s="206"/>
      <c r="BW969" s="206"/>
      <c r="BX969" s="206"/>
      <c r="BY969" s="206"/>
      <c r="BZ969" s="206"/>
      <c r="CA969" s="206"/>
      <c r="CB969" s="206"/>
      <c r="CC969" s="206"/>
      <c r="CD969" s="206"/>
      <c r="CE969" s="206"/>
      <c r="CF969" s="206"/>
      <c r="CG969" s="206"/>
      <c r="CH969" s="206"/>
      <c r="CI969" s="206"/>
      <c r="CJ969" s="206"/>
      <c r="CK969" s="206"/>
      <c r="CL969" s="206"/>
      <c r="CM969" s="206"/>
      <c r="CN969" s="206"/>
      <c r="CO969" s="206"/>
      <c r="CP969" s="206"/>
      <c r="CQ969" s="206"/>
      <c r="CR969" s="206"/>
      <c r="CS969" s="206"/>
      <c r="CT969" s="206"/>
      <c r="CU969" s="206"/>
      <c r="CV969" s="206"/>
      <c r="CW969" s="206"/>
      <c r="CX969" s="206"/>
      <c r="CY969" s="206"/>
      <c r="CZ969" s="206"/>
      <c r="DA969" s="206"/>
      <c r="DB969" s="206"/>
      <c r="DC969" s="206"/>
      <c r="DD969" s="206"/>
      <c r="DE969" s="206"/>
      <c r="DF969" s="206"/>
      <c r="DG969" s="206"/>
      <c r="DH969" s="206"/>
      <c r="DI969" s="206"/>
      <c r="DJ969" s="206"/>
      <c r="DK969" s="206"/>
      <c r="DL969" s="206"/>
      <c r="DM969" s="206"/>
      <c r="DN969" s="206"/>
      <c r="DO969" s="206"/>
      <c r="DP969" s="206"/>
      <c r="DQ969" s="206"/>
      <c r="DR969" s="206"/>
      <c r="DS969" s="206"/>
      <c r="DT969" s="206"/>
      <c r="DU969" s="206"/>
      <c r="DV969" s="206"/>
      <c r="DW969" s="206"/>
      <c r="DX969" s="206"/>
      <c r="DY969" s="206"/>
      <c r="DZ969" s="206"/>
      <c r="EA969" s="206"/>
      <c r="EB969" s="206"/>
      <c r="EC969" s="206"/>
      <c r="ED969" s="206"/>
      <c r="EE969" s="206"/>
      <c r="EF969" s="206"/>
      <c r="EG969" s="206"/>
      <c r="EH969" s="206"/>
      <c r="EI969" s="206"/>
      <c r="EJ969" s="206"/>
      <c r="EK969" s="206"/>
      <c r="EL969" s="206"/>
      <c r="EM969" s="206"/>
      <c r="EN969" s="206"/>
      <c r="EO969" s="206"/>
      <c r="EP969" s="206"/>
      <c r="EQ969" s="206"/>
      <c r="ER969" s="206"/>
      <c r="ES969" s="206"/>
      <c r="ET969" s="206"/>
      <c r="EU969" s="206"/>
      <c r="EV969" s="206"/>
      <c r="EW969" s="206"/>
      <c r="EX969" s="206"/>
      <c r="EY969" s="206"/>
      <c r="EZ969" s="206"/>
      <c r="FA969" s="206"/>
      <c r="FB969" s="206"/>
      <c r="FC969" s="206"/>
      <c r="FD969" s="206"/>
      <c r="FE969" s="206"/>
      <c r="FF969" s="206"/>
      <c r="FG969" s="206"/>
      <c r="FH969" s="206"/>
      <c r="FI969" s="206"/>
      <c r="FJ969" s="206"/>
      <c r="FK969" s="206"/>
      <c r="FL969" s="206"/>
      <c r="FM969" s="206"/>
      <c r="FN969" s="206"/>
      <c r="FO969" s="206"/>
      <c r="FP969" s="206"/>
      <c r="FQ969" s="206"/>
      <c r="FR969" s="206"/>
      <c r="FS969" s="206"/>
      <c r="FT969" s="206"/>
      <c r="FU969" s="206"/>
      <c r="FV969" s="206"/>
      <c r="FW969" s="206"/>
      <c r="FX969" s="206"/>
      <c r="FY969" s="206"/>
      <c r="FZ969" s="206"/>
      <c r="GA969" s="206"/>
      <c r="GB969" s="206"/>
      <c r="GC969" s="206"/>
      <c r="GD969" s="206"/>
      <c r="GE969" s="206"/>
      <c r="GF969" s="206"/>
      <c r="GG969" s="206"/>
      <c r="GH969" s="206"/>
      <c r="GI969" s="206"/>
      <c r="GJ969" s="206"/>
      <c r="GK969" s="206"/>
      <c r="GL969" s="206"/>
      <c r="GM969" s="206"/>
      <c r="GN969" s="206"/>
      <c r="GO969" s="206"/>
      <c r="GP969" s="206"/>
      <c r="GQ969" s="206"/>
      <c r="GR969" s="206"/>
      <c r="GS969" s="206"/>
      <c r="GT969" s="206"/>
      <c r="GU969" s="206"/>
      <c r="GV969" s="206"/>
      <c r="GW969" s="206"/>
      <c r="GX969" s="206"/>
      <c r="GY969" s="206"/>
      <c r="GZ969" s="206"/>
      <c r="HA969" s="206"/>
      <c r="HB969" s="206"/>
      <c r="HC969" s="206"/>
      <c r="HD969" s="206"/>
      <c r="HE969" s="206"/>
      <c r="HF969" s="206"/>
      <c r="HG969" s="206"/>
      <c r="HH969" s="206"/>
      <c r="HI969" s="206"/>
      <c r="HJ969" s="206"/>
      <c r="HK969" s="206"/>
      <c r="HL969" s="206"/>
      <c r="HM969" s="206"/>
      <c r="HN969" s="206"/>
      <c r="HO969" s="206"/>
      <c r="HP969" s="206"/>
      <c r="HQ969" s="206"/>
      <c r="HR969" s="206"/>
      <c r="HS969" s="206"/>
      <c r="HT969" s="206"/>
      <c r="HU969" s="206"/>
      <c r="HV969" s="206"/>
      <c r="HW969" s="206"/>
      <c r="HX969" s="206"/>
      <c r="HY969" s="206"/>
      <c r="HZ969" s="206"/>
      <c r="IA969" s="206"/>
      <c r="IB969" s="206"/>
      <c r="IC969" s="206"/>
      <c r="ID969" s="206"/>
      <c r="IE969" s="206"/>
      <c r="IF969" s="206"/>
      <c r="IG969" s="206"/>
      <c r="IH969" s="206"/>
      <c r="II969" s="206"/>
      <c r="IJ969" s="206"/>
      <c r="IK969" s="206"/>
      <c r="IL969" s="206"/>
      <c r="IM969" s="206"/>
      <c r="IN969" s="206"/>
      <c r="IO969" s="206"/>
      <c r="IP969" s="206"/>
      <c r="IQ969" s="206"/>
      <c r="IR969" s="206"/>
      <c r="IS969" s="206"/>
      <c r="IT969" s="206"/>
      <c r="IU969" s="206"/>
    </row>
    <row r="970" spans="1:255" s="28" customFormat="1">
      <c r="A970" s="21"/>
      <c r="B970" s="22"/>
      <c r="C970" s="22" t="s">
        <v>324</v>
      </c>
      <c r="D970" s="23"/>
      <c r="F970" s="193">
        <v>2</v>
      </c>
      <c r="G970" s="194" t="s">
        <v>286</v>
      </c>
      <c r="H970" s="9"/>
      <c r="I970" s="27"/>
      <c r="J970" s="147"/>
      <c r="K970" s="27">
        <f>+IF($C970=K$1,$F970*$H976,0)</f>
        <v>0</v>
      </c>
      <c r="L970" s="27">
        <f t="shared" ref="L970:Q970" si="433">+IF($C970=L$1,$F970*$H976,0)</f>
        <v>0</v>
      </c>
      <c r="M970" s="27">
        <f t="shared" si="433"/>
        <v>0</v>
      </c>
      <c r="N970" s="27">
        <f t="shared" si="433"/>
        <v>0</v>
      </c>
      <c r="O970" s="27">
        <f t="shared" si="433"/>
        <v>0</v>
      </c>
      <c r="P970" s="27">
        <f t="shared" si="433"/>
        <v>0</v>
      </c>
      <c r="Q970" s="27">
        <f t="shared" si="433"/>
        <v>0</v>
      </c>
    </row>
    <row r="971" spans="1:255" s="28" customFormat="1">
      <c r="A971" s="21"/>
      <c r="B971" s="22"/>
      <c r="C971" s="22" t="s">
        <v>325</v>
      </c>
      <c r="D971" s="23"/>
      <c r="F971" s="193">
        <v>2</v>
      </c>
      <c r="G971" s="194" t="s">
        <v>286</v>
      </c>
      <c r="H971" s="9"/>
      <c r="I971" s="27"/>
      <c r="J971" s="147"/>
      <c r="K971" s="27">
        <f>+IF($C971=K$1,$F971*$H976,0)</f>
        <v>0</v>
      </c>
      <c r="L971" s="27">
        <f t="shared" ref="L971:Q971" si="434">+IF($C971=L$1,$F971*$H976,0)</f>
        <v>0</v>
      </c>
      <c r="M971" s="27">
        <f t="shared" si="434"/>
        <v>0</v>
      </c>
      <c r="N971" s="27">
        <f t="shared" si="434"/>
        <v>0</v>
      </c>
      <c r="O971" s="27">
        <f t="shared" si="434"/>
        <v>0</v>
      </c>
      <c r="P971" s="27">
        <f t="shared" si="434"/>
        <v>0</v>
      </c>
      <c r="Q971" s="27">
        <f t="shared" si="434"/>
        <v>0</v>
      </c>
    </row>
    <row r="972" spans="1:255" s="28" customFormat="1">
      <c r="A972" s="21"/>
      <c r="B972" s="22"/>
      <c r="C972" s="22" t="s">
        <v>326</v>
      </c>
      <c r="D972" s="23"/>
      <c r="F972" s="193">
        <v>2</v>
      </c>
      <c r="G972" s="194" t="s">
        <v>286</v>
      </c>
      <c r="H972" s="9"/>
      <c r="I972" s="27"/>
      <c r="J972" s="147"/>
      <c r="K972" s="27">
        <f>+IF($C972=K$1,$F972*$H976,0)</f>
        <v>0</v>
      </c>
      <c r="L972" s="27">
        <f t="shared" ref="L972:Q972" si="435">+IF($C972=L$1,$F972*$H976,0)</f>
        <v>0</v>
      </c>
      <c r="M972" s="27">
        <f t="shared" si="435"/>
        <v>0</v>
      </c>
      <c r="N972" s="27">
        <f t="shared" si="435"/>
        <v>0</v>
      </c>
      <c r="O972" s="27">
        <f t="shared" si="435"/>
        <v>0</v>
      </c>
      <c r="P972" s="27">
        <f t="shared" si="435"/>
        <v>0</v>
      </c>
      <c r="Q972" s="27">
        <f t="shared" si="435"/>
        <v>0</v>
      </c>
    </row>
    <row r="973" spans="1:255" s="206" customFormat="1">
      <c r="A973" s="21"/>
      <c r="B973" s="22"/>
      <c r="C973" s="22" t="s">
        <v>327</v>
      </c>
      <c r="D973" s="23"/>
      <c r="E973" s="28"/>
      <c r="F973" s="193">
        <v>2</v>
      </c>
      <c r="G973" s="194" t="s">
        <v>286</v>
      </c>
      <c r="H973" s="9"/>
      <c r="I973" s="27"/>
      <c r="J973" s="147"/>
      <c r="K973" s="27">
        <f>+IF($C973=K$1,$F973*$H976,0)</f>
        <v>0</v>
      </c>
      <c r="L973" s="27">
        <f t="shared" ref="L973:Q973" si="436">+IF($C973=L$1,$F973*$H976,0)</f>
        <v>0</v>
      </c>
      <c r="M973" s="27">
        <f t="shared" si="436"/>
        <v>0</v>
      </c>
      <c r="N973" s="27">
        <f t="shared" si="436"/>
        <v>0</v>
      </c>
      <c r="O973" s="27">
        <f t="shared" si="436"/>
        <v>0</v>
      </c>
      <c r="P973" s="27">
        <f t="shared" si="436"/>
        <v>0</v>
      </c>
      <c r="Q973" s="27">
        <f t="shared" si="436"/>
        <v>0</v>
      </c>
      <c r="R973" s="28"/>
      <c r="S973" s="28"/>
      <c r="T973" s="28"/>
      <c r="U973" s="28"/>
      <c r="V973" s="28"/>
      <c r="W973" s="28"/>
      <c r="X973" s="28"/>
      <c r="Y973" s="28"/>
      <c r="Z973" s="28"/>
      <c r="AA973" s="28"/>
      <c r="AB973" s="28"/>
      <c r="AC973" s="28"/>
      <c r="AD973" s="28"/>
      <c r="AE973" s="28"/>
      <c r="AF973" s="28"/>
      <c r="AG973" s="28"/>
      <c r="AH973" s="28"/>
      <c r="AI973" s="28"/>
      <c r="AJ973" s="28"/>
      <c r="AK973" s="28"/>
      <c r="AL973" s="28"/>
      <c r="AM973" s="28"/>
      <c r="AN973" s="28"/>
      <c r="AO973" s="28"/>
      <c r="AP973" s="28"/>
      <c r="AQ973" s="28"/>
      <c r="AR973" s="28"/>
      <c r="AS973" s="28"/>
      <c r="AT973" s="28"/>
      <c r="AU973" s="28"/>
      <c r="AV973" s="28"/>
      <c r="AW973" s="28"/>
      <c r="AX973" s="28"/>
      <c r="AY973" s="28"/>
      <c r="AZ973" s="28"/>
      <c r="BA973" s="28"/>
      <c r="BB973" s="28"/>
      <c r="BC973" s="28"/>
      <c r="BD973" s="28"/>
      <c r="BE973" s="28"/>
      <c r="BF973" s="28"/>
      <c r="BG973" s="28"/>
      <c r="BH973" s="28"/>
      <c r="BI973" s="28"/>
      <c r="BJ973" s="28"/>
      <c r="BK973" s="28"/>
      <c r="BL973" s="28"/>
      <c r="BM973" s="28"/>
      <c r="BN973" s="28"/>
      <c r="BO973" s="28"/>
      <c r="BP973" s="28"/>
      <c r="BQ973" s="28"/>
      <c r="BR973" s="28"/>
      <c r="BS973" s="28"/>
      <c r="BT973" s="28"/>
      <c r="BU973" s="28"/>
      <c r="BV973" s="28"/>
      <c r="BW973" s="28"/>
      <c r="BX973" s="28"/>
      <c r="BY973" s="28"/>
      <c r="BZ973" s="28"/>
      <c r="CA973" s="28"/>
      <c r="CB973" s="28"/>
      <c r="CC973" s="28"/>
      <c r="CD973" s="28"/>
      <c r="CE973" s="28"/>
      <c r="CF973" s="28"/>
      <c r="CG973" s="28"/>
      <c r="CH973" s="28"/>
      <c r="CI973" s="28"/>
      <c r="CJ973" s="28"/>
      <c r="CK973" s="28"/>
      <c r="CL973" s="28"/>
      <c r="CM973" s="28"/>
      <c r="CN973" s="28"/>
      <c r="CO973" s="28"/>
      <c r="CP973" s="28"/>
      <c r="CQ973" s="28"/>
      <c r="CR973" s="28"/>
      <c r="CS973" s="28"/>
      <c r="CT973" s="28"/>
      <c r="CU973" s="28"/>
      <c r="CV973" s="28"/>
      <c r="CW973" s="28"/>
      <c r="CX973" s="28"/>
      <c r="CY973" s="28"/>
      <c r="CZ973" s="28"/>
      <c r="DA973" s="28"/>
      <c r="DB973" s="28"/>
      <c r="DC973" s="28"/>
      <c r="DD973" s="28"/>
      <c r="DE973" s="28"/>
      <c r="DF973" s="28"/>
      <c r="DG973" s="28"/>
      <c r="DH973" s="28"/>
      <c r="DI973" s="28"/>
      <c r="DJ973" s="28"/>
      <c r="DK973" s="28"/>
      <c r="DL973" s="28"/>
      <c r="DM973" s="28"/>
      <c r="DN973" s="28"/>
      <c r="DO973" s="28"/>
      <c r="DP973" s="28"/>
      <c r="DQ973" s="28"/>
      <c r="DR973" s="28"/>
      <c r="DS973" s="28"/>
      <c r="DT973" s="28"/>
      <c r="DU973" s="28"/>
      <c r="DV973" s="28"/>
      <c r="DW973" s="28"/>
      <c r="DX973" s="28"/>
      <c r="DY973" s="28"/>
      <c r="DZ973" s="28"/>
      <c r="EA973" s="28"/>
      <c r="EB973" s="28"/>
      <c r="EC973" s="28"/>
      <c r="ED973" s="28"/>
      <c r="EE973" s="28"/>
      <c r="EF973" s="28"/>
      <c r="EG973" s="28"/>
      <c r="EH973" s="28"/>
      <c r="EI973" s="28"/>
      <c r="EJ973" s="28"/>
      <c r="EK973" s="28"/>
      <c r="EL973" s="28"/>
      <c r="EM973" s="28"/>
      <c r="EN973" s="28"/>
      <c r="EO973" s="28"/>
      <c r="EP973" s="28"/>
      <c r="EQ973" s="28"/>
      <c r="ER973" s="28"/>
      <c r="ES973" s="28"/>
      <c r="ET973" s="28"/>
      <c r="EU973" s="28"/>
      <c r="EV973" s="28"/>
      <c r="EW973" s="28"/>
      <c r="EX973" s="28"/>
      <c r="EY973" s="28"/>
      <c r="EZ973" s="28"/>
      <c r="FA973" s="28"/>
      <c r="FB973" s="28"/>
      <c r="FC973" s="28"/>
      <c r="FD973" s="28"/>
      <c r="FE973" s="28"/>
      <c r="FF973" s="28"/>
      <c r="FG973" s="28"/>
      <c r="FH973" s="28"/>
      <c r="FI973" s="28"/>
      <c r="FJ973" s="28"/>
      <c r="FK973" s="28"/>
      <c r="FL973" s="28"/>
      <c r="FM973" s="28"/>
      <c r="FN973" s="28"/>
      <c r="FO973" s="28"/>
      <c r="FP973" s="28"/>
      <c r="FQ973" s="28"/>
      <c r="FR973" s="28"/>
      <c r="FS973" s="28"/>
      <c r="FT973" s="28"/>
      <c r="FU973" s="28"/>
      <c r="FV973" s="28"/>
      <c r="FW973" s="28"/>
      <c r="FX973" s="28"/>
      <c r="FY973" s="28"/>
      <c r="FZ973" s="28"/>
      <c r="GA973" s="28"/>
      <c r="GB973" s="28"/>
      <c r="GC973" s="28"/>
      <c r="GD973" s="28"/>
      <c r="GE973" s="28"/>
      <c r="GF973" s="28"/>
      <c r="GG973" s="28"/>
      <c r="GH973" s="28"/>
      <c r="GI973" s="28"/>
      <c r="GJ973" s="28"/>
      <c r="GK973" s="28"/>
      <c r="GL973" s="28"/>
      <c r="GM973" s="28"/>
      <c r="GN973" s="28"/>
      <c r="GO973" s="28"/>
      <c r="GP973" s="28"/>
      <c r="GQ973" s="28"/>
      <c r="GR973" s="28"/>
      <c r="GS973" s="28"/>
      <c r="GT973" s="28"/>
      <c r="GU973" s="28"/>
      <c r="GV973" s="28"/>
      <c r="GW973" s="28"/>
      <c r="GX973" s="28"/>
      <c r="GY973" s="28"/>
      <c r="GZ973" s="28"/>
      <c r="HA973" s="28"/>
      <c r="HB973" s="28"/>
      <c r="HC973" s="28"/>
      <c r="HD973" s="28"/>
      <c r="HE973" s="28"/>
      <c r="HF973" s="28"/>
      <c r="HG973" s="28"/>
      <c r="HH973" s="28"/>
      <c r="HI973" s="28"/>
      <c r="HJ973" s="28"/>
      <c r="HK973" s="28"/>
      <c r="HL973" s="28"/>
      <c r="HM973" s="28"/>
      <c r="HN973" s="28"/>
      <c r="HO973" s="28"/>
      <c r="HP973" s="28"/>
      <c r="HQ973" s="28"/>
      <c r="HR973" s="28"/>
      <c r="HS973" s="28"/>
      <c r="HT973" s="28"/>
      <c r="HU973" s="28"/>
      <c r="HV973" s="28"/>
      <c r="HW973" s="28"/>
      <c r="HX973" s="28"/>
      <c r="HY973" s="28"/>
      <c r="HZ973" s="28"/>
      <c r="IA973" s="28"/>
      <c r="IB973" s="28"/>
      <c r="IC973" s="28"/>
      <c r="ID973" s="28"/>
      <c r="IE973" s="28"/>
      <c r="IF973" s="28"/>
      <c r="IG973" s="28"/>
      <c r="IH973" s="28"/>
      <c r="II973" s="28"/>
      <c r="IJ973" s="28"/>
      <c r="IK973" s="28"/>
      <c r="IL973" s="28"/>
      <c r="IM973" s="28"/>
      <c r="IN973" s="28"/>
      <c r="IO973" s="28"/>
      <c r="IP973" s="28"/>
      <c r="IQ973" s="28"/>
      <c r="IR973" s="28"/>
      <c r="IS973" s="28"/>
      <c r="IT973" s="28"/>
      <c r="IU973" s="28"/>
    </row>
    <row r="974" spans="1:255" s="206" customFormat="1">
      <c r="A974" s="21"/>
      <c r="B974" s="22"/>
      <c r="C974" s="22" t="s">
        <v>328</v>
      </c>
      <c r="D974" s="23"/>
      <c r="E974" s="28"/>
      <c r="F974" s="193">
        <v>2</v>
      </c>
      <c r="G974" s="194" t="s">
        <v>286</v>
      </c>
      <c r="H974" s="9"/>
      <c r="I974" s="27"/>
      <c r="J974" s="147"/>
      <c r="K974" s="27">
        <f>+IF($C974=K$1,$F974*$H976,0)</f>
        <v>0</v>
      </c>
      <c r="L974" s="27">
        <f t="shared" ref="L974:Q974" si="437">+IF($C974=L$1,$F974*$H976,0)</f>
        <v>0</v>
      </c>
      <c r="M974" s="27">
        <f t="shared" si="437"/>
        <v>0</v>
      </c>
      <c r="N974" s="27">
        <f t="shared" si="437"/>
        <v>0</v>
      </c>
      <c r="O974" s="27">
        <f t="shared" si="437"/>
        <v>0</v>
      </c>
      <c r="P974" s="27">
        <f t="shared" si="437"/>
        <v>0</v>
      </c>
      <c r="Q974" s="27">
        <f t="shared" si="437"/>
        <v>0</v>
      </c>
      <c r="R974" s="28"/>
      <c r="S974" s="28"/>
      <c r="T974" s="28"/>
      <c r="U974" s="28"/>
      <c r="V974" s="28"/>
      <c r="W974" s="28"/>
      <c r="X974" s="28"/>
      <c r="Y974" s="28"/>
      <c r="Z974" s="28"/>
      <c r="AA974" s="28"/>
      <c r="AB974" s="28"/>
      <c r="AC974" s="28"/>
      <c r="AD974" s="28"/>
      <c r="AE974" s="28"/>
      <c r="AF974" s="28"/>
      <c r="AG974" s="28"/>
      <c r="AH974" s="28"/>
      <c r="AI974" s="28"/>
      <c r="AJ974" s="28"/>
      <c r="AK974" s="28"/>
      <c r="AL974" s="28"/>
      <c r="AM974" s="28"/>
      <c r="AN974" s="28"/>
      <c r="AO974" s="28"/>
      <c r="AP974" s="28"/>
      <c r="AQ974" s="28"/>
      <c r="AR974" s="28"/>
      <c r="AS974" s="28"/>
      <c r="AT974" s="28"/>
      <c r="AU974" s="28"/>
      <c r="AV974" s="28"/>
      <c r="AW974" s="28"/>
      <c r="AX974" s="28"/>
      <c r="AY974" s="28"/>
      <c r="AZ974" s="28"/>
      <c r="BA974" s="28"/>
      <c r="BB974" s="28"/>
      <c r="BC974" s="28"/>
      <c r="BD974" s="28"/>
      <c r="BE974" s="28"/>
      <c r="BF974" s="28"/>
      <c r="BG974" s="28"/>
      <c r="BH974" s="28"/>
      <c r="BI974" s="28"/>
      <c r="BJ974" s="28"/>
      <c r="BK974" s="28"/>
      <c r="BL974" s="28"/>
      <c r="BM974" s="28"/>
      <c r="BN974" s="28"/>
      <c r="BO974" s="28"/>
      <c r="BP974" s="28"/>
      <c r="BQ974" s="28"/>
      <c r="BR974" s="28"/>
      <c r="BS974" s="28"/>
      <c r="BT974" s="28"/>
      <c r="BU974" s="28"/>
      <c r="BV974" s="28"/>
      <c r="BW974" s="28"/>
      <c r="BX974" s="28"/>
      <c r="BY974" s="28"/>
      <c r="BZ974" s="28"/>
      <c r="CA974" s="28"/>
      <c r="CB974" s="28"/>
      <c r="CC974" s="28"/>
      <c r="CD974" s="28"/>
      <c r="CE974" s="28"/>
      <c r="CF974" s="28"/>
      <c r="CG974" s="28"/>
      <c r="CH974" s="28"/>
      <c r="CI974" s="28"/>
      <c r="CJ974" s="28"/>
      <c r="CK974" s="28"/>
      <c r="CL974" s="28"/>
      <c r="CM974" s="28"/>
      <c r="CN974" s="28"/>
      <c r="CO974" s="28"/>
      <c r="CP974" s="28"/>
      <c r="CQ974" s="28"/>
      <c r="CR974" s="28"/>
      <c r="CS974" s="28"/>
      <c r="CT974" s="28"/>
      <c r="CU974" s="28"/>
      <c r="CV974" s="28"/>
      <c r="CW974" s="28"/>
      <c r="CX974" s="28"/>
      <c r="CY974" s="28"/>
      <c r="CZ974" s="28"/>
      <c r="DA974" s="28"/>
      <c r="DB974" s="28"/>
      <c r="DC974" s="28"/>
      <c r="DD974" s="28"/>
      <c r="DE974" s="28"/>
      <c r="DF974" s="28"/>
      <c r="DG974" s="28"/>
      <c r="DH974" s="28"/>
      <c r="DI974" s="28"/>
      <c r="DJ974" s="28"/>
      <c r="DK974" s="28"/>
      <c r="DL974" s="28"/>
      <c r="DM974" s="28"/>
      <c r="DN974" s="28"/>
      <c r="DO974" s="28"/>
      <c r="DP974" s="28"/>
      <c r="DQ974" s="28"/>
      <c r="DR974" s="28"/>
      <c r="DS974" s="28"/>
      <c r="DT974" s="28"/>
      <c r="DU974" s="28"/>
      <c r="DV974" s="28"/>
      <c r="DW974" s="28"/>
      <c r="DX974" s="28"/>
      <c r="DY974" s="28"/>
      <c r="DZ974" s="28"/>
      <c r="EA974" s="28"/>
      <c r="EB974" s="28"/>
      <c r="EC974" s="28"/>
      <c r="ED974" s="28"/>
      <c r="EE974" s="28"/>
      <c r="EF974" s="28"/>
      <c r="EG974" s="28"/>
      <c r="EH974" s="28"/>
      <c r="EI974" s="28"/>
      <c r="EJ974" s="28"/>
      <c r="EK974" s="28"/>
      <c r="EL974" s="28"/>
      <c r="EM974" s="28"/>
      <c r="EN974" s="28"/>
      <c r="EO974" s="28"/>
      <c r="EP974" s="28"/>
      <c r="EQ974" s="28"/>
      <c r="ER974" s="28"/>
      <c r="ES974" s="28"/>
      <c r="ET974" s="28"/>
      <c r="EU974" s="28"/>
      <c r="EV974" s="28"/>
      <c r="EW974" s="28"/>
      <c r="EX974" s="28"/>
      <c r="EY974" s="28"/>
      <c r="EZ974" s="28"/>
      <c r="FA974" s="28"/>
      <c r="FB974" s="28"/>
      <c r="FC974" s="28"/>
      <c r="FD974" s="28"/>
      <c r="FE974" s="28"/>
      <c r="FF974" s="28"/>
      <c r="FG974" s="28"/>
      <c r="FH974" s="28"/>
      <c r="FI974" s="28"/>
      <c r="FJ974" s="28"/>
      <c r="FK974" s="28"/>
      <c r="FL974" s="28"/>
      <c r="FM974" s="28"/>
      <c r="FN974" s="28"/>
      <c r="FO974" s="28"/>
      <c r="FP974" s="28"/>
      <c r="FQ974" s="28"/>
      <c r="FR974" s="28"/>
      <c r="FS974" s="28"/>
      <c r="FT974" s="28"/>
      <c r="FU974" s="28"/>
      <c r="FV974" s="28"/>
      <c r="FW974" s="28"/>
      <c r="FX974" s="28"/>
      <c r="FY974" s="28"/>
      <c r="FZ974" s="28"/>
      <c r="GA974" s="28"/>
      <c r="GB974" s="28"/>
      <c r="GC974" s="28"/>
      <c r="GD974" s="28"/>
      <c r="GE974" s="28"/>
      <c r="GF974" s="28"/>
      <c r="GG974" s="28"/>
      <c r="GH974" s="28"/>
      <c r="GI974" s="28"/>
      <c r="GJ974" s="28"/>
      <c r="GK974" s="28"/>
      <c r="GL974" s="28"/>
      <c r="GM974" s="28"/>
      <c r="GN974" s="28"/>
      <c r="GO974" s="28"/>
      <c r="GP974" s="28"/>
      <c r="GQ974" s="28"/>
      <c r="GR974" s="28"/>
      <c r="GS974" s="28"/>
      <c r="GT974" s="28"/>
      <c r="GU974" s="28"/>
      <c r="GV974" s="28"/>
      <c r="GW974" s="28"/>
      <c r="GX974" s="28"/>
      <c r="GY974" s="28"/>
      <c r="GZ974" s="28"/>
      <c r="HA974" s="28"/>
      <c r="HB974" s="28"/>
      <c r="HC974" s="28"/>
      <c r="HD974" s="28"/>
      <c r="HE974" s="28"/>
      <c r="HF974" s="28"/>
      <c r="HG974" s="28"/>
      <c r="HH974" s="28"/>
      <c r="HI974" s="28"/>
      <c r="HJ974" s="28"/>
      <c r="HK974" s="28"/>
      <c r="HL974" s="28"/>
      <c r="HM974" s="28"/>
      <c r="HN974" s="28"/>
      <c r="HO974" s="28"/>
      <c r="HP974" s="28"/>
      <c r="HQ974" s="28"/>
      <c r="HR974" s="28"/>
      <c r="HS974" s="28"/>
      <c r="HT974" s="28"/>
      <c r="HU974" s="28"/>
      <c r="HV974" s="28"/>
      <c r="HW974" s="28"/>
      <c r="HX974" s="28"/>
      <c r="HY974" s="28"/>
      <c r="HZ974" s="28"/>
      <c r="IA974" s="28"/>
      <c r="IB974" s="28"/>
      <c r="IC974" s="28"/>
      <c r="ID974" s="28"/>
      <c r="IE974" s="28"/>
      <c r="IF974" s="28"/>
      <c r="IG974" s="28"/>
      <c r="IH974" s="28"/>
      <c r="II974" s="28"/>
      <c r="IJ974" s="28"/>
      <c r="IK974" s="28"/>
      <c r="IL974" s="28"/>
      <c r="IM974" s="28"/>
      <c r="IN974" s="28"/>
      <c r="IO974" s="28"/>
      <c r="IP974" s="28"/>
      <c r="IQ974" s="28"/>
      <c r="IR974" s="28"/>
      <c r="IS974" s="28"/>
      <c r="IT974" s="28"/>
      <c r="IU974" s="28"/>
    </row>
    <row r="975" spans="1:255" s="206" customFormat="1">
      <c r="A975" s="21"/>
      <c r="B975" s="22"/>
      <c r="C975" s="22" t="s">
        <v>329</v>
      </c>
      <c r="D975" s="23"/>
      <c r="E975" s="28"/>
      <c r="F975" s="197">
        <v>2</v>
      </c>
      <c r="G975" s="198" t="s">
        <v>286</v>
      </c>
      <c r="H975" s="9"/>
      <c r="I975" s="27"/>
      <c r="J975" s="147"/>
      <c r="K975" s="27">
        <f>+IF($C975=K$1,$F975*$H976,0)</f>
        <v>0</v>
      </c>
      <c r="L975" s="27">
        <f t="shared" ref="L975:Q975" si="438">+IF($C975=L$1,$F975*$H976,0)</f>
        <v>0</v>
      </c>
      <c r="M975" s="27">
        <f t="shared" si="438"/>
        <v>0</v>
      </c>
      <c r="N975" s="27">
        <f t="shared" si="438"/>
        <v>0</v>
      </c>
      <c r="O975" s="27">
        <f t="shared" si="438"/>
        <v>0</v>
      </c>
      <c r="P975" s="27">
        <f t="shared" si="438"/>
        <v>0</v>
      </c>
      <c r="Q975" s="27">
        <f t="shared" si="438"/>
        <v>0</v>
      </c>
      <c r="R975" s="28"/>
      <c r="S975" s="28"/>
      <c r="T975" s="28"/>
      <c r="U975" s="28"/>
      <c r="V975" s="28"/>
      <c r="W975" s="28"/>
      <c r="X975" s="28"/>
      <c r="Y975" s="28"/>
      <c r="Z975" s="28"/>
      <c r="AA975" s="28"/>
      <c r="AB975" s="28"/>
      <c r="AC975" s="28"/>
      <c r="AD975" s="28"/>
      <c r="AE975" s="28"/>
      <c r="AF975" s="28"/>
      <c r="AG975" s="28"/>
      <c r="AH975" s="28"/>
      <c r="AI975" s="28"/>
      <c r="AJ975" s="28"/>
      <c r="AK975" s="28"/>
      <c r="AL975" s="28"/>
      <c r="AM975" s="28"/>
      <c r="AN975" s="28"/>
      <c r="AO975" s="28"/>
      <c r="AP975" s="28"/>
      <c r="AQ975" s="28"/>
      <c r="AR975" s="28"/>
      <c r="AS975" s="28"/>
      <c r="AT975" s="28"/>
      <c r="AU975" s="28"/>
      <c r="AV975" s="28"/>
      <c r="AW975" s="28"/>
      <c r="AX975" s="28"/>
      <c r="AY975" s="28"/>
      <c r="AZ975" s="28"/>
      <c r="BA975" s="28"/>
      <c r="BB975" s="28"/>
      <c r="BC975" s="28"/>
      <c r="BD975" s="28"/>
      <c r="BE975" s="28"/>
      <c r="BF975" s="28"/>
      <c r="BG975" s="28"/>
      <c r="BH975" s="28"/>
      <c r="BI975" s="28"/>
      <c r="BJ975" s="28"/>
      <c r="BK975" s="28"/>
      <c r="BL975" s="28"/>
      <c r="BM975" s="28"/>
      <c r="BN975" s="28"/>
      <c r="BO975" s="28"/>
      <c r="BP975" s="28"/>
      <c r="BQ975" s="28"/>
      <c r="BR975" s="28"/>
      <c r="BS975" s="28"/>
      <c r="BT975" s="28"/>
      <c r="BU975" s="28"/>
      <c r="BV975" s="28"/>
      <c r="BW975" s="28"/>
      <c r="BX975" s="28"/>
      <c r="BY975" s="28"/>
      <c r="BZ975" s="28"/>
      <c r="CA975" s="28"/>
      <c r="CB975" s="28"/>
      <c r="CC975" s="28"/>
      <c r="CD975" s="28"/>
      <c r="CE975" s="28"/>
      <c r="CF975" s="28"/>
      <c r="CG975" s="28"/>
      <c r="CH975" s="28"/>
      <c r="CI975" s="28"/>
      <c r="CJ975" s="28"/>
      <c r="CK975" s="28"/>
      <c r="CL975" s="28"/>
      <c r="CM975" s="28"/>
      <c r="CN975" s="28"/>
      <c r="CO975" s="28"/>
      <c r="CP975" s="28"/>
      <c r="CQ975" s="28"/>
      <c r="CR975" s="28"/>
      <c r="CS975" s="28"/>
      <c r="CT975" s="28"/>
      <c r="CU975" s="28"/>
      <c r="CV975" s="28"/>
      <c r="CW975" s="28"/>
      <c r="CX975" s="28"/>
      <c r="CY975" s="28"/>
      <c r="CZ975" s="28"/>
      <c r="DA975" s="28"/>
      <c r="DB975" s="28"/>
      <c r="DC975" s="28"/>
      <c r="DD975" s="28"/>
      <c r="DE975" s="28"/>
      <c r="DF975" s="28"/>
      <c r="DG975" s="28"/>
      <c r="DH975" s="28"/>
      <c r="DI975" s="28"/>
      <c r="DJ975" s="28"/>
      <c r="DK975" s="28"/>
      <c r="DL975" s="28"/>
      <c r="DM975" s="28"/>
      <c r="DN975" s="28"/>
      <c r="DO975" s="28"/>
      <c r="DP975" s="28"/>
      <c r="DQ975" s="28"/>
      <c r="DR975" s="28"/>
      <c r="DS975" s="28"/>
      <c r="DT975" s="28"/>
      <c r="DU975" s="28"/>
      <c r="DV975" s="28"/>
      <c r="DW975" s="28"/>
      <c r="DX975" s="28"/>
      <c r="DY975" s="28"/>
      <c r="DZ975" s="28"/>
      <c r="EA975" s="28"/>
      <c r="EB975" s="28"/>
      <c r="EC975" s="28"/>
      <c r="ED975" s="28"/>
      <c r="EE975" s="28"/>
      <c r="EF975" s="28"/>
      <c r="EG975" s="28"/>
      <c r="EH975" s="28"/>
      <c r="EI975" s="28"/>
      <c r="EJ975" s="28"/>
      <c r="EK975" s="28"/>
      <c r="EL975" s="28"/>
      <c r="EM975" s="28"/>
      <c r="EN975" s="28"/>
      <c r="EO975" s="28"/>
      <c r="EP975" s="28"/>
      <c r="EQ975" s="28"/>
      <c r="ER975" s="28"/>
      <c r="ES975" s="28"/>
      <c r="ET975" s="28"/>
      <c r="EU975" s="28"/>
      <c r="EV975" s="28"/>
      <c r="EW975" s="28"/>
      <c r="EX975" s="28"/>
      <c r="EY975" s="28"/>
      <c r="EZ975" s="28"/>
      <c r="FA975" s="28"/>
      <c r="FB975" s="28"/>
      <c r="FC975" s="28"/>
      <c r="FD975" s="28"/>
      <c r="FE975" s="28"/>
      <c r="FF975" s="28"/>
      <c r="FG975" s="28"/>
      <c r="FH975" s="28"/>
      <c r="FI975" s="28"/>
      <c r="FJ975" s="28"/>
      <c r="FK975" s="28"/>
      <c r="FL975" s="28"/>
      <c r="FM975" s="28"/>
      <c r="FN975" s="28"/>
      <c r="FO975" s="28"/>
      <c r="FP975" s="28"/>
      <c r="FQ975" s="28"/>
      <c r="FR975" s="28"/>
      <c r="FS975" s="28"/>
      <c r="FT975" s="28"/>
      <c r="FU975" s="28"/>
      <c r="FV975" s="28"/>
      <c r="FW975" s="28"/>
      <c r="FX975" s="28"/>
      <c r="FY975" s="28"/>
      <c r="FZ975" s="28"/>
      <c r="GA975" s="28"/>
      <c r="GB975" s="28"/>
      <c r="GC975" s="28"/>
      <c r="GD975" s="28"/>
      <c r="GE975" s="28"/>
      <c r="GF975" s="28"/>
      <c r="GG975" s="28"/>
      <c r="GH975" s="28"/>
      <c r="GI975" s="28"/>
      <c r="GJ975" s="28"/>
      <c r="GK975" s="28"/>
      <c r="GL975" s="28"/>
      <c r="GM975" s="28"/>
      <c r="GN975" s="28"/>
      <c r="GO975" s="28"/>
      <c r="GP975" s="28"/>
      <c r="GQ975" s="28"/>
      <c r="GR975" s="28"/>
      <c r="GS975" s="28"/>
      <c r="GT975" s="28"/>
      <c r="GU975" s="28"/>
      <c r="GV975" s="28"/>
      <c r="GW975" s="28"/>
      <c r="GX975" s="28"/>
      <c r="GY975" s="28"/>
      <c r="GZ975" s="28"/>
      <c r="HA975" s="28"/>
      <c r="HB975" s="28"/>
      <c r="HC975" s="28"/>
      <c r="HD975" s="28"/>
      <c r="HE975" s="28"/>
      <c r="HF975" s="28"/>
      <c r="HG975" s="28"/>
      <c r="HH975" s="28"/>
      <c r="HI975" s="28"/>
      <c r="HJ975" s="28"/>
      <c r="HK975" s="28"/>
      <c r="HL975" s="28"/>
      <c r="HM975" s="28"/>
      <c r="HN975" s="28"/>
      <c r="HO975" s="28"/>
      <c r="HP975" s="28"/>
      <c r="HQ975" s="28"/>
      <c r="HR975" s="28"/>
      <c r="HS975" s="28"/>
      <c r="HT975" s="28"/>
      <c r="HU975" s="28"/>
      <c r="HV975" s="28"/>
      <c r="HW975" s="28"/>
      <c r="HX975" s="28"/>
      <c r="HY975" s="28"/>
      <c r="HZ975" s="28"/>
      <c r="IA975" s="28"/>
      <c r="IB975" s="28"/>
      <c r="IC975" s="28"/>
      <c r="ID975" s="28"/>
      <c r="IE975" s="28"/>
      <c r="IF975" s="28"/>
      <c r="IG975" s="28"/>
      <c r="IH975" s="28"/>
      <c r="II975" s="28"/>
      <c r="IJ975" s="28"/>
      <c r="IK975" s="28"/>
      <c r="IL975" s="28"/>
      <c r="IM975" s="28"/>
      <c r="IN975" s="28"/>
      <c r="IO975" s="28"/>
      <c r="IP975" s="28"/>
      <c r="IQ975" s="28"/>
      <c r="IR975" s="28"/>
      <c r="IS975" s="28"/>
      <c r="IT975" s="28"/>
      <c r="IU975" s="28"/>
    </row>
    <row r="976" spans="1:255" s="206" customFormat="1">
      <c r="A976" s="21"/>
      <c r="B976" s="22"/>
      <c r="C976" s="28"/>
      <c r="D976" s="23"/>
      <c r="E976" s="28"/>
      <c r="F976" s="24">
        <f>SUM(F970:F975)</f>
        <v>12</v>
      </c>
      <c r="G976" s="25" t="s">
        <v>286</v>
      </c>
      <c r="H976" s="348">
        <v>0</v>
      </c>
      <c r="I976" s="27">
        <f>F976*ROUND(H976,2)</f>
        <v>0</v>
      </c>
      <c r="J976" s="147"/>
      <c r="K976" s="27"/>
      <c r="L976" s="27"/>
      <c r="M976" s="27"/>
      <c r="N976" s="27"/>
      <c r="O976" s="27"/>
      <c r="P976" s="27"/>
      <c r="Q976" s="27"/>
      <c r="R976" s="28"/>
      <c r="S976" s="28"/>
      <c r="T976" s="28"/>
      <c r="U976" s="28"/>
      <c r="V976" s="28"/>
      <c r="W976" s="28"/>
      <c r="X976" s="28"/>
      <c r="Y976" s="28"/>
      <c r="Z976" s="28"/>
      <c r="AA976" s="28"/>
      <c r="AB976" s="28"/>
      <c r="AC976" s="28"/>
      <c r="AD976" s="28"/>
      <c r="AE976" s="28"/>
      <c r="AF976" s="28"/>
      <c r="AG976" s="28"/>
      <c r="AH976" s="28"/>
      <c r="AI976" s="28"/>
      <c r="AJ976" s="28"/>
      <c r="AK976" s="28"/>
      <c r="AL976" s="28"/>
      <c r="AM976" s="28"/>
      <c r="AN976" s="28"/>
      <c r="AO976" s="28"/>
      <c r="AP976" s="28"/>
      <c r="AQ976" s="28"/>
      <c r="AR976" s="28"/>
      <c r="AS976" s="28"/>
      <c r="AT976" s="28"/>
      <c r="AU976" s="28"/>
      <c r="AV976" s="28"/>
      <c r="AW976" s="28"/>
      <c r="AX976" s="28"/>
      <c r="AY976" s="28"/>
      <c r="AZ976" s="28"/>
      <c r="BA976" s="28"/>
      <c r="BB976" s="28"/>
      <c r="BC976" s="28"/>
      <c r="BD976" s="28"/>
      <c r="BE976" s="28"/>
      <c r="BF976" s="28"/>
      <c r="BG976" s="28"/>
      <c r="BH976" s="28"/>
      <c r="BI976" s="28"/>
      <c r="BJ976" s="28"/>
      <c r="BK976" s="28"/>
      <c r="BL976" s="28"/>
      <c r="BM976" s="28"/>
      <c r="BN976" s="28"/>
      <c r="BO976" s="28"/>
      <c r="BP976" s="28"/>
      <c r="BQ976" s="28"/>
      <c r="BR976" s="28"/>
      <c r="BS976" s="28"/>
      <c r="BT976" s="28"/>
      <c r="BU976" s="28"/>
      <c r="BV976" s="28"/>
      <c r="BW976" s="28"/>
      <c r="BX976" s="28"/>
      <c r="BY976" s="28"/>
      <c r="BZ976" s="28"/>
      <c r="CA976" s="28"/>
      <c r="CB976" s="28"/>
      <c r="CC976" s="28"/>
      <c r="CD976" s="28"/>
      <c r="CE976" s="28"/>
      <c r="CF976" s="28"/>
      <c r="CG976" s="28"/>
      <c r="CH976" s="28"/>
      <c r="CI976" s="28"/>
      <c r="CJ976" s="28"/>
      <c r="CK976" s="28"/>
      <c r="CL976" s="28"/>
      <c r="CM976" s="28"/>
      <c r="CN976" s="28"/>
      <c r="CO976" s="28"/>
      <c r="CP976" s="28"/>
      <c r="CQ976" s="28"/>
      <c r="CR976" s="28"/>
      <c r="CS976" s="28"/>
      <c r="CT976" s="28"/>
      <c r="CU976" s="28"/>
      <c r="CV976" s="28"/>
      <c r="CW976" s="28"/>
      <c r="CX976" s="28"/>
      <c r="CY976" s="28"/>
      <c r="CZ976" s="28"/>
      <c r="DA976" s="28"/>
      <c r="DB976" s="28"/>
      <c r="DC976" s="28"/>
      <c r="DD976" s="28"/>
      <c r="DE976" s="28"/>
      <c r="DF976" s="28"/>
      <c r="DG976" s="28"/>
      <c r="DH976" s="28"/>
      <c r="DI976" s="28"/>
      <c r="DJ976" s="28"/>
      <c r="DK976" s="28"/>
      <c r="DL976" s="28"/>
      <c r="DM976" s="28"/>
      <c r="DN976" s="28"/>
      <c r="DO976" s="28"/>
      <c r="DP976" s="28"/>
      <c r="DQ976" s="28"/>
      <c r="DR976" s="28"/>
      <c r="DS976" s="28"/>
      <c r="DT976" s="28"/>
      <c r="DU976" s="28"/>
      <c r="DV976" s="28"/>
      <c r="DW976" s="28"/>
      <c r="DX976" s="28"/>
      <c r="DY976" s="28"/>
      <c r="DZ976" s="28"/>
      <c r="EA976" s="28"/>
      <c r="EB976" s="28"/>
      <c r="EC976" s="28"/>
      <c r="ED976" s="28"/>
      <c r="EE976" s="28"/>
      <c r="EF976" s="28"/>
      <c r="EG976" s="28"/>
      <c r="EH976" s="28"/>
      <c r="EI976" s="28"/>
      <c r="EJ976" s="28"/>
      <c r="EK976" s="28"/>
      <c r="EL976" s="28"/>
      <c r="EM976" s="28"/>
      <c r="EN976" s="28"/>
      <c r="EO976" s="28"/>
      <c r="EP976" s="28"/>
      <c r="EQ976" s="28"/>
      <c r="ER976" s="28"/>
      <c r="ES976" s="28"/>
      <c r="ET976" s="28"/>
      <c r="EU976" s="28"/>
      <c r="EV976" s="28"/>
      <c r="EW976" s="28"/>
      <c r="EX976" s="28"/>
      <c r="EY976" s="28"/>
      <c r="EZ976" s="28"/>
      <c r="FA976" s="28"/>
      <c r="FB976" s="28"/>
      <c r="FC976" s="28"/>
      <c r="FD976" s="28"/>
      <c r="FE976" s="28"/>
      <c r="FF976" s="28"/>
      <c r="FG976" s="28"/>
      <c r="FH976" s="28"/>
      <c r="FI976" s="28"/>
      <c r="FJ976" s="28"/>
      <c r="FK976" s="28"/>
      <c r="FL976" s="28"/>
      <c r="FM976" s="28"/>
      <c r="FN976" s="28"/>
      <c r="FO976" s="28"/>
      <c r="FP976" s="28"/>
      <c r="FQ976" s="28"/>
      <c r="FR976" s="28"/>
      <c r="FS976" s="28"/>
      <c r="FT976" s="28"/>
      <c r="FU976" s="28"/>
      <c r="FV976" s="28"/>
      <c r="FW976" s="28"/>
      <c r="FX976" s="28"/>
      <c r="FY976" s="28"/>
      <c r="FZ976" s="28"/>
      <c r="GA976" s="28"/>
      <c r="GB976" s="28"/>
      <c r="GC976" s="28"/>
      <c r="GD976" s="28"/>
      <c r="GE976" s="28"/>
      <c r="GF976" s="28"/>
      <c r="GG976" s="28"/>
      <c r="GH976" s="28"/>
      <c r="GI976" s="28"/>
      <c r="GJ976" s="28"/>
      <c r="GK976" s="28"/>
      <c r="GL976" s="28"/>
      <c r="GM976" s="28"/>
      <c r="GN976" s="28"/>
      <c r="GO976" s="28"/>
      <c r="GP976" s="28"/>
      <c r="GQ976" s="28"/>
      <c r="GR976" s="28"/>
      <c r="GS976" s="28"/>
      <c r="GT976" s="28"/>
      <c r="GU976" s="28"/>
      <c r="GV976" s="28"/>
      <c r="GW976" s="28"/>
      <c r="GX976" s="28"/>
      <c r="GY976" s="28"/>
      <c r="GZ976" s="28"/>
      <c r="HA976" s="28"/>
      <c r="HB976" s="28"/>
      <c r="HC976" s="28"/>
      <c r="HD976" s="28"/>
      <c r="HE976" s="28"/>
      <c r="HF976" s="28"/>
      <c r="HG976" s="28"/>
      <c r="HH976" s="28"/>
      <c r="HI976" s="28"/>
      <c r="HJ976" s="28"/>
      <c r="HK976" s="28"/>
      <c r="HL976" s="28"/>
      <c r="HM976" s="28"/>
      <c r="HN976" s="28"/>
      <c r="HO976" s="28"/>
      <c r="HP976" s="28"/>
      <c r="HQ976" s="28"/>
      <c r="HR976" s="28"/>
      <c r="HS976" s="28"/>
      <c r="HT976" s="28"/>
      <c r="HU976" s="28"/>
      <c r="HV976" s="28"/>
      <c r="HW976" s="28"/>
      <c r="HX976" s="28"/>
      <c r="HY976" s="28"/>
      <c r="HZ976" s="28"/>
      <c r="IA976" s="28"/>
      <c r="IB976" s="28"/>
      <c r="IC976" s="28"/>
      <c r="ID976" s="28"/>
      <c r="IE976" s="28"/>
      <c r="IF976" s="28"/>
      <c r="IG976" s="28"/>
      <c r="IH976" s="28"/>
      <c r="II976" s="28"/>
      <c r="IJ976" s="28"/>
      <c r="IK976" s="28"/>
      <c r="IL976" s="28"/>
      <c r="IM976" s="28"/>
      <c r="IN976" s="28"/>
      <c r="IO976" s="28"/>
      <c r="IP976" s="28"/>
      <c r="IQ976" s="28"/>
      <c r="IR976" s="28"/>
      <c r="IS976" s="28"/>
      <c r="IT976" s="28"/>
      <c r="IU976" s="28"/>
    </row>
    <row r="977" spans="1:255" s="206" customFormat="1">
      <c r="A977" s="222"/>
      <c r="B977" s="223"/>
      <c r="C977" s="224"/>
      <c r="F977" s="230"/>
      <c r="G977" s="173"/>
      <c r="H977" s="9"/>
      <c r="I977" s="173"/>
      <c r="K977" s="201"/>
      <c r="L977" s="201"/>
      <c r="M977" s="201"/>
      <c r="N977" s="201"/>
      <c r="O977" s="201"/>
      <c r="P977" s="201"/>
      <c r="Q977" s="201"/>
    </row>
    <row r="978" spans="1:255" s="206" customFormat="1" ht="42.75">
      <c r="A978" s="222" t="s">
        <v>23</v>
      </c>
      <c r="B978" s="223">
        <v>8</v>
      </c>
      <c r="C978" s="22" t="s">
        <v>334</v>
      </c>
      <c r="D978" s="224" t="s">
        <v>299</v>
      </c>
      <c r="F978" s="230"/>
      <c r="G978" s="173"/>
      <c r="H978" s="9"/>
      <c r="I978" s="201"/>
      <c r="K978" s="201"/>
      <c r="L978" s="201"/>
      <c r="M978" s="201"/>
      <c r="N978" s="201"/>
      <c r="O978" s="201"/>
      <c r="P978" s="201"/>
      <c r="Q978" s="201"/>
    </row>
    <row r="979" spans="1:255" s="206" customFormat="1">
      <c r="A979" s="202"/>
      <c r="B979" s="240"/>
      <c r="C979" s="240" t="s">
        <v>324</v>
      </c>
      <c r="D979" s="204"/>
      <c r="F979" s="241">
        <v>2</v>
      </c>
      <c r="G979" s="246" t="s">
        <v>286</v>
      </c>
      <c r="H979" s="9"/>
      <c r="I979" s="201"/>
      <c r="J979" s="238"/>
      <c r="K979" s="27">
        <f>+IF($C979=K$1,$F979*$H985,0)</f>
        <v>0</v>
      </c>
      <c r="L979" s="27">
        <f t="shared" ref="L979:Q979" si="439">+IF($C979=L$1,$F979*$H985,0)</f>
        <v>0</v>
      </c>
      <c r="M979" s="27">
        <f t="shared" si="439"/>
        <v>0</v>
      </c>
      <c r="N979" s="27">
        <f t="shared" si="439"/>
        <v>0</v>
      </c>
      <c r="O979" s="27">
        <f t="shared" si="439"/>
        <v>0</v>
      </c>
      <c r="P979" s="27">
        <f t="shared" si="439"/>
        <v>0</v>
      </c>
      <c r="Q979" s="27">
        <f t="shared" si="439"/>
        <v>0</v>
      </c>
    </row>
    <row r="980" spans="1:255" s="206" customFormat="1">
      <c r="A980" s="202"/>
      <c r="B980" s="240"/>
      <c r="C980" s="240" t="s">
        <v>325</v>
      </c>
      <c r="D980" s="204"/>
      <c r="F980" s="241">
        <v>2</v>
      </c>
      <c r="G980" s="246" t="s">
        <v>286</v>
      </c>
      <c r="H980" s="9"/>
      <c r="I980" s="201"/>
      <c r="J980" s="238"/>
      <c r="K980" s="27">
        <f>+IF($C980=K$1,$F980*$H985,0)</f>
        <v>0</v>
      </c>
      <c r="L980" s="27">
        <f t="shared" ref="L980:Q980" si="440">+IF($C980=L$1,$F980*$H985,0)</f>
        <v>0</v>
      </c>
      <c r="M980" s="27">
        <f t="shared" si="440"/>
        <v>0</v>
      </c>
      <c r="N980" s="27">
        <f t="shared" si="440"/>
        <v>0</v>
      </c>
      <c r="O980" s="27">
        <f t="shared" si="440"/>
        <v>0</v>
      </c>
      <c r="P980" s="27">
        <f t="shared" si="440"/>
        <v>0</v>
      </c>
      <c r="Q980" s="27">
        <f t="shared" si="440"/>
        <v>0</v>
      </c>
    </row>
    <row r="981" spans="1:255" s="206" customFormat="1">
      <c r="A981" s="202"/>
      <c r="B981" s="240"/>
      <c r="C981" s="240" t="s">
        <v>326</v>
      </c>
      <c r="D981" s="204"/>
      <c r="F981" s="241">
        <v>4</v>
      </c>
      <c r="G981" s="246" t="s">
        <v>286</v>
      </c>
      <c r="H981" s="9"/>
      <c r="I981" s="201"/>
      <c r="J981" s="238"/>
      <c r="K981" s="27">
        <f>+IF($C981=K$1,$F981*$H985,0)</f>
        <v>0</v>
      </c>
      <c r="L981" s="27">
        <f t="shared" ref="L981:Q981" si="441">+IF($C981=L$1,$F981*$H985,0)</f>
        <v>0</v>
      </c>
      <c r="M981" s="27">
        <f t="shared" si="441"/>
        <v>0</v>
      </c>
      <c r="N981" s="27">
        <f t="shared" si="441"/>
        <v>0</v>
      </c>
      <c r="O981" s="27">
        <f t="shared" si="441"/>
        <v>0</v>
      </c>
      <c r="P981" s="27">
        <f t="shared" si="441"/>
        <v>0</v>
      </c>
      <c r="Q981" s="27">
        <f t="shared" si="441"/>
        <v>0</v>
      </c>
    </row>
    <row r="982" spans="1:255" s="206" customFormat="1">
      <c r="A982" s="202"/>
      <c r="B982" s="240"/>
      <c r="C982" s="240" t="s">
        <v>327</v>
      </c>
      <c r="D982" s="204"/>
      <c r="F982" s="241">
        <v>2</v>
      </c>
      <c r="G982" s="246" t="s">
        <v>286</v>
      </c>
      <c r="H982" s="9"/>
      <c r="I982" s="201"/>
      <c r="J982" s="238"/>
      <c r="K982" s="27">
        <f>+IF($C982=K$1,$F982*$H985,0)</f>
        <v>0</v>
      </c>
      <c r="L982" s="27">
        <f t="shared" ref="L982:Q982" si="442">+IF($C982=L$1,$F982*$H985,0)</f>
        <v>0</v>
      </c>
      <c r="M982" s="27">
        <f t="shared" si="442"/>
        <v>0</v>
      </c>
      <c r="N982" s="27">
        <f t="shared" si="442"/>
        <v>0</v>
      </c>
      <c r="O982" s="27">
        <f t="shared" si="442"/>
        <v>0</v>
      </c>
      <c r="P982" s="27">
        <f t="shared" si="442"/>
        <v>0</v>
      </c>
      <c r="Q982" s="27">
        <f t="shared" si="442"/>
        <v>0</v>
      </c>
    </row>
    <row r="983" spans="1:255" s="206" customFormat="1">
      <c r="A983" s="202"/>
      <c r="B983" s="240"/>
      <c r="C983" s="240" t="s">
        <v>328</v>
      </c>
      <c r="D983" s="204"/>
      <c r="F983" s="241">
        <v>2</v>
      </c>
      <c r="G983" s="246" t="s">
        <v>286</v>
      </c>
      <c r="H983" s="9"/>
      <c r="I983" s="201"/>
      <c r="J983" s="238"/>
      <c r="K983" s="27">
        <f>+IF($C983=K$1,$F983*$H985,0)</f>
        <v>0</v>
      </c>
      <c r="L983" s="27">
        <f t="shared" ref="L983:Q983" si="443">+IF($C983=L$1,$F983*$H985,0)</f>
        <v>0</v>
      </c>
      <c r="M983" s="27">
        <f t="shared" si="443"/>
        <v>0</v>
      </c>
      <c r="N983" s="27">
        <f t="shared" si="443"/>
        <v>0</v>
      </c>
      <c r="O983" s="27">
        <f t="shared" si="443"/>
        <v>0</v>
      </c>
      <c r="P983" s="27">
        <f t="shared" si="443"/>
        <v>0</v>
      </c>
      <c r="Q983" s="27">
        <f t="shared" si="443"/>
        <v>0</v>
      </c>
    </row>
    <row r="984" spans="1:255" s="28" customFormat="1">
      <c r="A984" s="202"/>
      <c r="B984" s="240"/>
      <c r="C984" s="240" t="s">
        <v>329</v>
      </c>
      <c r="D984" s="204"/>
      <c r="E984" s="206"/>
      <c r="F984" s="242">
        <v>2</v>
      </c>
      <c r="G984" s="248" t="s">
        <v>286</v>
      </c>
      <c r="H984" s="9"/>
      <c r="I984" s="201"/>
      <c r="J984" s="238"/>
      <c r="K984" s="27">
        <f>+IF($C984=K$1,$F984*$H985,0)</f>
        <v>0</v>
      </c>
      <c r="L984" s="27">
        <f t="shared" ref="L984:Q984" si="444">+IF($C984=L$1,$F984*$H985,0)</f>
        <v>0</v>
      </c>
      <c r="M984" s="27">
        <f t="shared" si="444"/>
        <v>0</v>
      </c>
      <c r="N984" s="27">
        <f t="shared" si="444"/>
        <v>0</v>
      </c>
      <c r="O984" s="27">
        <f t="shared" si="444"/>
        <v>0</v>
      </c>
      <c r="P984" s="27">
        <f t="shared" si="444"/>
        <v>0</v>
      </c>
      <c r="Q984" s="27">
        <f t="shared" si="444"/>
        <v>0</v>
      </c>
      <c r="R984" s="206"/>
      <c r="S984" s="206"/>
      <c r="T984" s="206"/>
      <c r="U984" s="206"/>
      <c r="V984" s="206"/>
      <c r="W984" s="206"/>
      <c r="X984" s="206"/>
      <c r="Y984" s="206"/>
      <c r="Z984" s="206"/>
      <c r="AA984" s="206"/>
      <c r="AB984" s="206"/>
      <c r="AC984" s="206"/>
      <c r="AD984" s="206"/>
      <c r="AE984" s="206"/>
      <c r="AF984" s="206"/>
      <c r="AG984" s="206"/>
      <c r="AH984" s="206"/>
      <c r="AI984" s="206"/>
      <c r="AJ984" s="206"/>
      <c r="AK984" s="206"/>
      <c r="AL984" s="206"/>
      <c r="AM984" s="206"/>
      <c r="AN984" s="206"/>
      <c r="AO984" s="206"/>
      <c r="AP984" s="206"/>
      <c r="AQ984" s="206"/>
      <c r="AR984" s="206"/>
      <c r="AS984" s="206"/>
      <c r="AT984" s="206"/>
      <c r="AU984" s="206"/>
      <c r="AV984" s="206"/>
      <c r="AW984" s="206"/>
      <c r="AX984" s="206"/>
      <c r="AY984" s="206"/>
      <c r="AZ984" s="206"/>
      <c r="BA984" s="206"/>
      <c r="BB984" s="206"/>
      <c r="BC984" s="206"/>
      <c r="BD984" s="206"/>
      <c r="BE984" s="206"/>
      <c r="BF984" s="206"/>
      <c r="BG984" s="206"/>
      <c r="BH984" s="206"/>
      <c r="BI984" s="206"/>
      <c r="BJ984" s="206"/>
      <c r="BK984" s="206"/>
      <c r="BL984" s="206"/>
      <c r="BM984" s="206"/>
      <c r="BN984" s="206"/>
      <c r="BO984" s="206"/>
      <c r="BP984" s="206"/>
      <c r="BQ984" s="206"/>
      <c r="BR984" s="206"/>
      <c r="BS984" s="206"/>
      <c r="BT984" s="206"/>
      <c r="BU984" s="206"/>
      <c r="BV984" s="206"/>
      <c r="BW984" s="206"/>
      <c r="BX984" s="206"/>
      <c r="BY984" s="206"/>
      <c r="BZ984" s="206"/>
      <c r="CA984" s="206"/>
      <c r="CB984" s="206"/>
      <c r="CC984" s="206"/>
      <c r="CD984" s="206"/>
      <c r="CE984" s="206"/>
      <c r="CF984" s="206"/>
      <c r="CG984" s="206"/>
      <c r="CH984" s="206"/>
      <c r="CI984" s="206"/>
      <c r="CJ984" s="206"/>
      <c r="CK984" s="206"/>
      <c r="CL984" s="206"/>
      <c r="CM984" s="206"/>
      <c r="CN984" s="206"/>
      <c r="CO984" s="206"/>
      <c r="CP984" s="206"/>
      <c r="CQ984" s="206"/>
      <c r="CR984" s="206"/>
      <c r="CS984" s="206"/>
      <c r="CT984" s="206"/>
      <c r="CU984" s="206"/>
      <c r="CV984" s="206"/>
      <c r="CW984" s="206"/>
      <c r="CX984" s="206"/>
      <c r="CY984" s="206"/>
      <c r="CZ984" s="206"/>
      <c r="DA984" s="206"/>
      <c r="DB984" s="206"/>
      <c r="DC984" s="206"/>
      <c r="DD984" s="206"/>
      <c r="DE984" s="206"/>
      <c r="DF984" s="206"/>
      <c r="DG984" s="206"/>
      <c r="DH984" s="206"/>
      <c r="DI984" s="206"/>
      <c r="DJ984" s="206"/>
      <c r="DK984" s="206"/>
      <c r="DL984" s="206"/>
      <c r="DM984" s="206"/>
      <c r="DN984" s="206"/>
      <c r="DO984" s="206"/>
      <c r="DP984" s="206"/>
      <c r="DQ984" s="206"/>
      <c r="DR984" s="206"/>
      <c r="DS984" s="206"/>
      <c r="DT984" s="206"/>
      <c r="DU984" s="206"/>
      <c r="DV984" s="206"/>
      <c r="DW984" s="206"/>
      <c r="DX984" s="206"/>
      <c r="DY984" s="206"/>
      <c r="DZ984" s="206"/>
      <c r="EA984" s="206"/>
      <c r="EB984" s="206"/>
      <c r="EC984" s="206"/>
      <c r="ED984" s="206"/>
      <c r="EE984" s="206"/>
      <c r="EF984" s="206"/>
      <c r="EG984" s="206"/>
      <c r="EH984" s="206"/>
      <c r="EI984" s="206"/>
      <c r="EJ984" s="206"/>
      <c r="EK984" s="206"/>
      <c r="EL984" s="206"/>
      <c r="EM984" s="206"/>
      <c r="EN984" s="206"/>
      <c r="EO984" s="206"/>
      <c r="EP984" s="206"/>
      <c r="EQ984" s="206"/>
      <c r="ER984" s="206"/>
      <c r="ES984" s="206"/>
      <c r="ET984" s="206"/>
      <c r="EU984" s="206"/>
      <c r="EV984" s="206"/>
      <c r="EW984" s="206"/>
      <c r="EX984" s="206"/>
      <c r="EY984" s="206"/>
      <c r="EZ984" s="206"/>
      <c r="FA984" s="206"/>
      <c r="FB984" s="206"/>
      <c r="FC984" s="206"/>
      <c r="FD984" s="206"/>
      <c r="FE984" s="206"/>
      <c r="FF984" s="206"/>
      <c r="FG984" s="206"/>
      <c r="FH984" s="206"/>
      <c r="FI984" s="206"/>
      <c r="FJ984" s="206"/>
      <c r="FK984" s="206"/>
      <c r="FL984" s="206"/>
      <c r="FM984" s="206"/>
      <c r="FN984" s="206"/>
      <c r="FO984" s="206"/>
      <c r="FP984" s="206"/>
      <c r="FQ984" s="206"/>
      <c r="FR984" s="206"/>
      <c r="FS984" s="206"/>
      <c r="FT984" s="206"/>
      <c r="FU984" s="206"/>
      <c r="FV984" s="206"/>
      <c r="FW984" s="206"/>
      <c r="FX984" s="206"/>
      <c r="FY984" s="206"/>
      <c r="FZ984" s="206"/>
      <c r="GA984" s="206"/>
      <c r="GB984" s="206"/>
      <c r="GC984" s="206"/>
      <c r="GD984" s="206"/>
      <c r="GE984" s="206"/>
      <c r="GF984" s="206"/>
      <c r="GG984" s="206"/>
      <c r="GH984" s="206"/>
      <c r="GI984" s="206"/>
      <c r="GJ984" s="206"/>
      <c r="GK984" s="206"/>
      <c r="GL984" s="206"/>
      <c r="GM984" s="206"/>
      <c r="GN984" s="206"/>
      <c r="GO984" s="206"/>
      <c r="GP984" s="206"/>
      <c r="GQ984" s="206"/>
      <c r="GR984" s="206"/>
      <c r="GS984" s="206"/>
      <c r="GT984" s="206"/>
      <c r="GU984" s="206"/>
      <c r="GV984" s="206"/>
      <c r="GW984" s="206"/>
      <c r="GX984" s="206"/>
      <c r="GY984" s="206"/>
      <c r="GZ984" s="206"/>
      <c r="HA984" s="206"/>
      <c r="HB984" s="206"/>
      <c r="HC984" s="206"/>
      <c r="HD984" s="206"/>
      <c r="HE984" s="206"/>
      <c r="HF984" s="206"/>
      <c r="HG984" s="206"/>
      <c r="HH984" s="206"/>
      <c r="HI984" s="206"/>
      <c r="HJ984" s="206"/>
      <c r="HK984" s="206"/>
      <c r="HL984" s="206"/>
      <c r="HM984" s="206"/>
      <c r="HN984" s="206"/>
      <c r="HO984" s="206"/>
      <c r="HP984" s="206"/>
      <c r="HQ984" s="206"/>
      <c r="HR984" s="206"/>
      <c r="HS984" s="206"/>
      <c r="HT984" s="206"/>
      <c r="HU984" s="206"/>
      <c r="HV984" s="206"/>
      <c r="HW984" s="206"/>
      <c r="HX984" s="206"/>
      <c r="HY984" s="206"/>
      <c r="HZ984" s="206"/>
      <c r="IA984" s="206"/>
      <c r="IB984" s="206"/>
      <c r="IC984" s="206"/>
      <c r="ID984" s="206"/>
      <c r="IE984" s="206"/>
      <c r="IF984" s="206"/>
      <c r="IG984" s="206"/>
      <c r="IH984" s="206"/>
      <c r="II984" s="206"/>
      <c r="IJ984" s="206"/>
      <c r="IK984" s="206"/>
      <c r="IL984" s="206"/>
      <c r="IM984" s="206"/>
      <c r="IN984" s="206"/>
      <c r="IO984" s="206"/>
      <c r="IP984" s="206"/>
      <c r="IQ984" s="206"/>
      <c r="IR984" s="206"/>
      <c r="IS984" s="206"/>
      <c r="IT984" s="206"/>
      <c r="IU984" s="206"/>
    </row>
    <row r="985" spans="1:255" s="28" customFormat="1">
      <c r="A985" s="202"/>
      <c r="B985" s="240"/>
      <c r="C985" s="206"/>
      <c r="D985" s="204"/>
      <c r="E985" s="206"/>
      <c r="F985" s="199">
        <f>SUM(F979:F984)</f>
        <v>14</v>
      </c>
      <c r="G985" s="200" t="s">
        <v>286</v>
      </c>
      <c r="H985" s="348">
        <v>0</v>
      </c>
      <c r="I985" s="201">
        <f>F985*ROUND(H985,2)</f>
        <v>0</v>
      </c>
      <c r="J985" s="238"/>
      <c r="K985" s="201"/>
      <c r="L985" s="201"/>
      <c r="M985" s="201"/>
      <c r="N985" s="201"/>
      <c r="O985" s="201"/>
      <c r="P985" s="201"/>
      <c r="Q985" s="201"/>
      <c r="R985" s="206"/>
      <c r="S985" s="206"/>
      <c r="T985" s="206"/>
      <c r="U985" s="206"/>
      <c r="V985" s="206"/>
      <c r="W985" s="206"/>
      <c r="X985" s="206"/>
      <c r="Y985" s="206"/>
      <c r="Z985" s="206"/>
      <c r="AA985" s="206"/>
      <c r="AB985" s="206"/>
      <c r="AC985" s="206"/>
      <c r="AD985" s="206"/>
      <c r="AE985" s="206"/>
      <c r="AF985" s="206"/>
      <c r="AG985" s="206"/>
      <c r="AH985" s="206"/>
      <c r="AI985" s="206"/>
      <c r="AJ985" s="206"/>
      <c r="AK985" s="206"/>
      <c r="AL985" s="206"/>
      <c r="AM985" s="206"/>
      <c r="AN985" s="206"/>
      <c r="AO985" s="206"/>
      <c r="AP985" s="206"/>
      <c r="AQ985" s="206"/>
      <c r="AR985" s="206"/>
      <c r="AS985" s="206"/>
      <c r="AT985" s="206"/>
      <c r="AU985" s="206"/>
      <c r="AV985" s="206"/>
      <c r="AW985" s="206"/>
      <c r="AX985" s="206"/>
      <c r="AY985" s="206"/>
      <c r="AZ985" s="206"/>
      <c r="BA985" s="206"/>
      <c r="BB985" s="206"/>
      <c r="BC985" s="206"/>
      <c r="BD985" s="206"/>
      <c r="BE985" s="206"/>
      <c r="BF985" s="206"/>
      <c r="BG985" s="206"/>
      <c r="BH985" s="206"/>
      <c r="BI985" s="206"/>
      <c r="BJ985" s="206"/>
      <c r="BK985" s="206"/>
      <c r="BL985" s="206"/>
      <c r="BM985" s="206"/>
      <c r="BN985" s="206"/>
      <c r="BO985" s="206"/>
      <c r="BP985" s="206"/>
      <c r="BQ985" s="206"/>
      <c r="BR985" s="206"/>
      <c r="BS985" s="206"/>
      <c r="BT985" s="206"/>
      <c r="BU985" s="206"/>
      <c r="BV985" s="206"/>
      <c r="BW985" s="206"/>
      <c r="BX985" s="206"/>
      <c r="BY985" s="206"/>
      <c r="BZ985" s="206"/>
      <c r="CA985" s="206"/>
      <c r="CB985" s="206"/>
      <c r="CC985" s="206"/>
      <c r="CD985" s="206"/>
      <c r="CE985" s="206"/>
      <c r="CF985" s="206"/>
      <c r="CG985" s="206"/>
      <c r="CH985" s="206"/>
      <c r="CI985" s="206"/>
      <c r="CJ985" s="206"/>
      <c r="CK985" s="206"/>
      <c r="CL985" s="206"/>
      <c r="CM985" s="206"/>
      <c r="CN985" s="206"/>
      <c r="CO985" s="206"/>
      <c r="CP985" s="206"/>
      <c r="CQ985" s="206"/>
      <c r="CR985" s="206"/>
      <c r="CS985" s="206"/>
      <c r="CT985" s="206"/>
      <c r="CU985" s="206"/>
      <c r="CV985" s="206"/>
      <c r="CW985" s="206"/>
      <c r="CX985" s="206"/>
      <c r="CY985" s="206"/>
      <c r="CZ985" s="206"/>
      <c r="DA985" s="206"/>
      <c r="DB985" s="206"/>
      <c r="DC985" s="206"/>
      <c r="DD985" s="206"/>
      <c r="DE985" s="206"/>
      <c r="DF985" s="206"/>
      <c r="DG985" s="206"/>
      <c r="DH985" s="206"/>
      <c r="DI985" s="206"/>
      <c r="DJ985" s="206"/>
      <c r="DK985" s="206"/>
      <c r="DL985" s="206"/>
      <c r="DM985" s="206"/>
      <c r="DN985" s="206"/>
      <c r="DO985" s="206"/>
      <c r="DP985" s="206"/>
      <c r="DQ985" s="206"/>
      <c r="DR985" s="206"/>
      <c r="DS985" s="206"/>
      <c r="DT985" s="206"/>
      <c r="DU985" s="206"/>
      <c r="DV985" s="206"/>
      <c r="DW985" s="206"/>
      <c r="DX985" s="206"/>
      <c r="DY985" s="206"/>
      <c r="DZ985" s="206"/>
      <c r="EA985" s="206"/>
      <c r="EB985" s="206"/>
      <c r="EC985" s="206"/>
      <c r="ED985" s="206"/>
      <c r="EE985" s="206"/>
      <c r="EF985" s="206"/>
      <c r="EG985" s="206"/>
      <c r="EH985" s="206"/>
      <c r="EI985" s="206"/>
      <c r="EJ985" s="206"/>
      <c r="EK985" s="206"/>
      <c r="EL985" s="206"/>
      <c r="EM985" s="206"/>
      <c r="EN985" s="206"/>
      <c r="EO985" s="206"/>
      <c r="EP985" s="206"/>
      <c r="EQ985" s="206"/>
      <c r="ER985" s="206"/>
      <c r="ES985" s="206"/>
      <c r="ET985" s="206"/>
      <c r="EU985" s="206"/>
      <c r="EV985" s="206"/>
      <c r="EW985" s="206"/>
      <c r="EX985" s="206"/>
      <c r="EY985" s="206"/>
      <c r="EZ985" s="206"/>
      <c r="FA985" s="206"/>
      <c r="FB985" s="206"/>
      <c r="FC985" s="206"/>
      <c r="FD985" s="206"/>
      <c r="FE985" s="206"/>
      <c r="FF985" s="206"/>
      <c r="FG985" s="206"/>
      <c r="FH985" s="206"/>
      <c r="FI985" s="206"/>
      <c r="FJ985" s="206"/>
      <c r="FK985" s="206"/>
      <c r="FL985" s="206"/>
      <c r="FM985" s="206"/>
      <c r="FN985" s="206"/>
      <c r="FO985" s="206"/>
      <c r="FP985" s="206"/>
      <c r="FQ985" s="206"/>
      <c r="FR985" s="206"/>
      <c r="FS985" s="206"/>
      <c r="FT985" s="206"/>
      <c r="FU985" s="206"/>
      <c r="FV985" s="206"/>
      <c r="FW985" s="206"/>
      <c r="FX985" s="206"/>
      <c r="FY985" s="206"/>
      <c r="FZ985" s="206"/>
      <c r="GA985" s="206"/>
      <c r="GB985" s="206"/>
      <c r="GC985" s="206"/>
      <c r="GD985" s="206"/>
      <c r="GE985" s="206"/>
      <c r="GF985" s="206"/>
      <c r="GG985" s="206"/>
      <c r="GH985" s="206"/>
      <c r="GI985" s="206"/>
      <c r="GJ985" s="206"/>
      <c r="GK985" s="206"/>
      <c r="GL985" s="206"/>
      <c r="GM985" s="206"/>
      <c r="GN985" s="206"/>
      <c r="GO985" s="206"/>
      <c r="GP985" s="206"/>
      <c r="GQ985" s="206"/>
      <c r="GR985" s="206"/>
      <c r="GS985" s="206"/>
      <c r="GT985" s="206"/>
      <c r="GU985" s="206"/>
      <c r="GV985" s="206"/>
      <c r="GW985" s="206"/>
      <c r="GX985" s="206"/>
      <c r="GY985" s="206"/>
      <c r="GZ985" s="206"/>
      <c r="HA985" s="206"/>
      <c r="HB985" s="206"/>
      <c r="HC985" s="206"/>
      <c r="HD985" s="206"/>
      <c r="HE985" s="206"/>
      <c r="HF985" s="206"/>
      <c r="HG985" s="206"/>
      <c r="HH985" s="206"/>
      <c r="HI985" s="206"/>
      <c r="HJ985" s="206"/>
      <c r="HK985" s="206"/>
      <c r="HL985" s="206"/>
      <c r="HM985" s="206"/>
      <c r="HN985" s="206"/>
      <c r="HO985" s="206"/>
      <c r="HP985" s="206"/>
      <c r="HQ985" s="206"/>
      <c r="HR985" s="206"/>
      <c r="HS985" s="206"/>
      <c r="HT985" s="206"/>
      <c r="HU985" s="206"/>
      <c r="HV985" s="206"/>
      <c r="HW985" s="206"/>
      <c r="HX985" s="206"/>
      <c r="HY985" s="206"/>
      <c r="HZ985" s="206"/>
      <c r="IA985" s="206"/>
      <c r="IB985" s="206"/>
      <c r="IC985" s="206"/>
      <c r="ID985" s="206"/>
      <c r="IE985" s="206"/>
      <c r="IF985" s="206"/>
      <c r="IG985" s="206"/>
      <c r="IH985" s="206"/>
      <c r="II985" s="206"/>
      <c r="IJ985" s="206"/>
      <c r="IK985" s="206"/>
      <c r="IL985" s="206"/>
      <c r="IM985" s="206"/>
      <c r="IN985" s="206"/>
      <c r="IO985" s="206"/>
      <c r="IP985" s="206"/>
      <c r="IQ985" s="206"/>
      <c r="IR985" s="206"/>
      <c r="IS985" s="206"/>
      <c r="IT985" s="206"/>
      <c r="IU985" s="206"/>
    </row>
    <row r="986" spans="1:255" s="28" customFormat="1">
      <c r="A986" s="222"/>
      <c r="B986" s="223"/>
      <c r="C986" s="224"/>
      <c r="D986" s="206"/>
      <c r="E986" s="206"/>
      <c r="F986" s="230"/>
      <c r="G986" s="173"/>
      <c r="H986" s="9"/>
      <c r="I986" s="173"/>
      <c r="J986" s="206"/>
      <c r="K986" s="201"/>
      <c r="L986" s="201"/>
      <c r="M986" s="201"/>
      <c r="N986" s="201"/>
      <c r="O986" s="201"/>
      <c r="P986" s="201"/>
      <c r="Q986" s="201"/>
      <c r="R986" s="206"/>
      <c r="S986" s="206"/>
      <c r="T986" s="206"/>
      <c r="U986" s="206"/>
      <c r="V986" s="206"/>
      <c r="W986" s="206"/>
      <c r="X986" s="206"/>
      <c r="Y986" s="206"/>
      <c r="Z986" s="206"/>
      <c r="AA986" s="206"/>
      <c r="AB986" s="206"/>
      <c r="AC986" s="206"/>
      <c r="AD986" s="206"/>
      <c r="AE986" s="206"/>
      <c r="AF986" s="206"/>
      <c r="AG986" s="206"/>
      <c r="AH986" s="206"/>
      <c r="AI986" s="206"/>
      <c r="AJ986" s="206"/>
      <c r="AK986" s="206"/>
      <c r="AL986" s="206"/>
      <c r="AM986" s="206"/>
      <c r="AN986" s="206"/>
      <c r="AO986" s="206"/>
      <c r="AP986" s="206"/>
      <c r="AQ986" s="206"/>
      <c r="AR986" s="206"/>
      <c r="AS986" s="206"/>
      <c r="AT986" s="206"/>
      <c r="AU986" s="206"/>
      <c r="AV986" s="206"/>
      <c r="AW986" s="206"/>
      <c r="AX986" s="206"/>
      <c r="AY986" s="206"/>
      <c r="AZ986" s="206"/>
      <c r="BA986" s="206"/>
      <c r="BB986" s="206"/>
      <c r="BC986" s="206"/>
      <c r="BD986" s="206"/>
      <c r="BE986" s="206"/>
      <c r="BF986" s="206"/>
      <c r="BG986" s="206"/>
      <c r="BH986" s="206"/>
      <c r="BI986" s="206"/>
      <c r="BJ986" s="206"/>
      <c r="BK986" s="206"/>
      <c r="BL986" s="206"/>
      <c r="BM986" s="206"/>
      <c r="BN986" s="206"/>
      <c r="BO986" s="206"/>
      <c r="BP986" s="206"/>
      <c r="BQ986" s="206"/>
      <c r="BR986" s="206"/>
      <c r="BS986" s="206"/>
      <c r="BT986" s="206"/>
      <c r="BU986" s="206"/>
      <c r="BV986" s="206"/>
      <c r="BW986" s="206"/>
      <c r="BX986" s="206"/>
      <c r="BY986" s="206"/>
      <c r="BZ986" s="206"/>
      <c r="CA986" s="206"/>
      <c r="CB986" s="206"/>
      <c r="CC986" s="206"/>
      <c r="CD986" s="206"/>
      <c r="CE986" s="206"/>
      <c r="CF986" s="206"/>
      <c r="CG986" s="206"/>
      <c r="CH986" s="206"/>
      <c r="CI986" s="206"/>
      <c r="CJ986" s="206"/>
      <c r="CK986" s="206"/>
      <c r="CL986" s="206"/>
      <c r="CM986" s="206"/>
      <c r="CN986" s="206"/>
      <c r="CO986" s="206"/>
      <c r="CP986" s="206"/>
      <c r="CQ986" s="206"/>
      <c r="CR986" s="206"/>
      <c r="CS986" s="206"/>
      <c r="CT986" s="206"/>
      <c r="CU986" s="206"/>
      <c r="CV986" s="206"/>
      <c r="CW986" s="206"/>
      <c r="CX986" s="206"/>
      <c r="CY986" s="206"/>
      <c r="CZ986" s="206"/>
      <c r="DA986" s="206"/>
      <c r="DB986" s="206"/>
      <c r="DC986" s="206"/>
      <c r="DD986" s="206"/>
      <c r="DE986" s="206"/>
      <c r="DF986" s="206"/>
      <c r="DG986" s="206"/>
      <c r="DH986" s="206"/>
      <c r="DI986" s="206"/>
      <c r="DJ986" s="206"/>
      <c r="DK986" s="206"/>
      <c r="DL986" s="206"/>
      <c r="DM986" s="206"/>
      <c r="DN986" s="206"/>
      <c r="DO986" s="206"/>
      <c r="DP986" s="206"/>
      <c r="DQ986" s="206"/>
      <c r="DR986" s="206"/>
      <c r="DS986" s="206"/>
      <c r="DT986" s="206"/>
      <c r="DU986" s="206"/>
      <c r="DV986" s="206"/>
      <c r="DW986" s="206"/>
      <c r="DX986" s="206"/>
      <c r="DY986" s="206"/>
      <c r="DZ986" s="206"/>
      <c r="EA986" s="206"/>
      <c r="EB986" s="206"/>
      <c r="EC986" s="206"/>
      <c r="ED986" s="206"/>
      <c r="EE986" s="206"/>
      <c r="EF986" s="206"/>
      <c r="EG986" s="206"/>
      <c r="EH986" s="206"/>
      <c r="EI986" s="206"/>
      <c r="EJ986" s="206"/>
      <c r="EK986" s="206"/>
      <c r="EL986" s="206"/>
      <c r="EM986" s="206"/>
      <c r="EN986" s="206"/>
      <c r="EO986" s="206"/>
      <c r="EP986" s="206"/>
      <c r="EQ986" s="206"/>
      <c r="ER986" s="206"/>
      <c r="ES986" s="206"/>
      <c r="ET986" s="206"/>
      <c r="EU986" s="206"/>
      <c r="EV986" s="206"/>
      <c r="EW986" s="206"/>
      <c r="EX986" s="206"/>
      <c r="EY986" s="206"/>
      <c r="EZ986" s="206"/>
      <c r="FA986" s="206"/>
      <c r="FB986" s="206"/>
      <c r="FC986" s="206"/>
      <c r="FD986" s="206"/>
      <c r="FE986" s="206"/>
      <c r="FF986" s="206"/>
      <c r="FG986" s="206"/>
      <c r="FH986" s="206"/>
      <c r="FI986" s="206"/>
      <c r="FJ986" s="206"/>
      <c r="FK986" s="206"/>
      <c r="FL986" s="206"/>
      <c r="FM986" s="206"/>
      <c r="FN986" s="206"/>
      <c r="FO986" s="206"/>
      <c r="FP986" s="206"/>
      <c r="FQ986" s="206"/>
      <c r="FR986" s="206"/>
      <c r="FS986" s="206"/>
      <c r="FT986" s="206"/>
      <c r="FU986" s="206"/>
      <c r="FV986" s="206"/>
      <c r="FW986" s="206"/>
      <c r="FX986" s="206"/>
      <c r="FY986" s="206"/>
      <c r="FZ986" s="206"/>
      <c r="GA986" s="206"/>
      <c r="GB986" s="206"/>
      <c r="GC986" s="206"/>
      <c r="GD986" s="206"/>
      <c r="GE986" s="206"/>
      <c r="GF986" s="206"/>
      <c r="GG986" s="206"/>
      <c r="GH986" s="206"/>
      <c r="GI986" s="206"/>
      <c r="GJ986" s="206"/>
      <c r="GK986" s="206"/>
      <c r="GL986" s="206"/>
      <c r="GM986" s="206"/>
      <c r="GN986" s="206"/>
      <c r="GO986" s="206"/>
      <c r="GP986" s="206"/>
      <c r="GQ986" s="206"/>
      <c r="GR986" s="206"/>
      <c r="GS986" s="206"/>
      <c r="GT986" s="206"/>
      <c r="GU986" s="206"/>
      <c r="GV986" s="206"/>
      <c r="GW986" s="206"/>
      <c r="GX986" s="206"/>
      <c r="GY986" s="206"/>
      <c r="GZ986" s="206"/>
      <c r="HA986" s="206"/>
      <c r="HB986" s="206"/>
      <c r="HC986" s="206"/>
      <c r="HD986" s="206"/>
      <c r="HE986" s="206"/>
      <c r="HF986" s="206"/>
      <c r="HG986" s="206"/>
      <c r="HH986" s="206"/>
      <c r="HI986" s="206"/>
      <c r="HJ986" s="206"/>
      <c r="HK986" s="206"/>
      <c r="HL986" s="206"/>
      <c r="HM986" s="206"/>
      <c r="HN986" s="206"/>
      <c r="HO986" s="206"/>
      <c r="HP986" s="206"/>
      <c r="HQ986" s="206"/>
      <c r="HR986" s="206"/>
      <c r="HS986" s="206"/>
      <c r="HT986" s="206"/>
      <c r="HU986" s="206"/>
      <c r="HV986" s="206"/>
      <c r="HW986" s="206"/>
      <c r="HX986" s="206"/>
      <c r="HY986" s="206"/>
      <c r="HZ986" s="206"/>
      <c r="IA986" s="206"/>
      <c r="IB986" s="206"/>
      <c r="IC986" s="206"/>
      <c r="ID986" s="206"/>
      <c r="IE986" s="206"/>
      <c r="IF986" s="206"/>
      <c r="IG986" s="206"/>
      <c r="IH986" s="206"/>
      <c r="II986" s="206"/>
      <c r="IJ986" s="206"/>
      <c r="IK986" s="206"/>
      <c r="IL986" s="206"/>
      <c r="IM986" s="206"/>
      <c r="IN986" s="206"/>
      <c r="IO986" s="206"/>
      <c r="IP986" s="206"/>
      <c r="IQ986" s="206"/>
      <c r="IR986" s="206"/>
      <c r="IS986" s="206"/>
      <c r="IT986" s="206"/>
      <c r="IU986" s="206"/>
    </row>
    <row r="987" spans="1:255" s="28" customFormat="1" ht="42.75">
      <c r="A987" s="222" t="s">
        <v>23</v>
      </c>
      <c r="B987" s="223">
        <v>9</v>
      </c>
      <c r="C987" s="22" t="s">
        <v>334</v>
      </c>
      <c r="D987" s="224" t="s">
        <v>300</v>
      </c>
      <c r="E987" s="206"/>
      <c r="F987" s="230"/>
      <c r="G987" s="173"/>
      <c r="H987" s="9"/>
      <c r="I987" s="201"/>
      <c r="J987" s="206"/>
      <c r="K987" s="201"/>
      <c r="L987" s="201"/>
      <c r="M987" s="201"/>
      <c r="N987" s="201"/>
      <c r="O987" s="201"/>
      <c r="P987" s="201"/>
      <c r="Q987" s="201"/>
      <c r="R987" s="206"/>
      <c r="S987" s="206"/>
      <c r="T987" s="206"/>
      <c r="U987" s="206"/>
      <c r="V987" s="206"/>
      <c r="W987" s="206"/>
      <c r="X987" s="206"/>
      <c r="Y987" s="206"/>
      <c r="Z987" s="206"/>
      <c r="AA987" s="206"/>
      <c r="AB987" s="206"/>
      <c r="AC987" s="206"/>
      <c r="AD987" s="206"/>
      <c r="AE987" s="206"/>
      <c r="AF987" s="206"/>
      <c r="AG987" s="206"/>
      <c r="AH987" s="206"/>
      <c r="AI987" s="206"/>
      <c r="AJ987" s="206"/>
      <c r="AK987" s="206"/>
      <c r="AL987" s="206"/>
      <c r="AM987" s="206"/>
      <c r="AN987" s="206"/>
      <c r="AO987" s="206"/>
      <c r="AP987" s="206"/>
      <c r="AQ987" s="206"/>
      <c r="AR987" s="206"/>
      <c r="AS987" s="206"/>
      <c r="AT987" s="206"/>
      <c r="AU987" s="206"/>
      <c r="AV987" s="206"/>
      <c r="AW987" s="206"/>
      <c r="AX987" s="206"/>
      <c r="AY987" s="206"/>
      <c r="AZ987" s="206"/>
      <c r="BA987" s="206"/>
      <c r="BB987" s="206"/>
      <c r="BC987" s="206"/>
      <c r="BD987" s="206"/>
      <c r="BE987" s="206"/>
      <c r="BF987" s="206"/>
      <c r="BG987" s="206"/>
      <c r="BH987" s="206"/>
      <c r="BI987" s="206"/>
      <c r="BJ987" s="206"/>
      <c r="BK987" s="206"/>
      <c r="BL987" s="206"/>
      <c r="BM987" s="206"/>
      <c r="BN987" s="206"/>
      <c r="BO987" s="206"/>
      <c r="BP987" s="206"/>
      <c r="BQ987" s="206"/>
      <c r="BR987" s="206"/>
      <c r="BS987" s="206"/>
      <c r="BT987" s="206"/>
      <c r="BU987" s="206"/>
      <c r="BV987" s="206"/>
      <c r="BW987" s="206"/>
      <c r="BX987" s="206"/>
      <c r="BY987" s="206"/>
      <c r="BZ987" s="206"/>
      <c r="CA987" s="206"/>
      <c r="CB987" s="206"/>
      <c r="CC987" s="206"/>
      <c r="CD987" s="206"/>
      <c r="CE987" s="206"/>
      <c r="CF987" s="206"/>
      <c r="CG987" s="206"/>
      <c r="CH987" s="206"/>
      <c r="CI987" s="206"/>
      <c r="CJ987" s="206"/>
      <c r="CK987" s="206"/>
      <c r="CL987" s="206"/>
      <c r="CM987" s="206"/>
      <c r="CN987" s="206"/>
      <c r="CO987" s="206"/>
      <c r="CP987" s="206"/>
      <c r="CQ987" s="206"/>
      <c r="CR987" s="206"/>
      <c r="CS987" s="206"/>
      <c r="CT987" s="206"/>
      <c r="CU987" s="206"/>
      <c r="CV987" s="206"/>
      <c r="CW987" s="206"/>
      <c r="CX987" s="206"/>
      <c r="CY987" s="206"/>
      <c r="CZ987" s="206"/>
      <c r="DA987" s="206"/>
      <c r="DB987" s="206"/>
      <c r="DC987" s="206"/>
      <c r="DD987" s="206"/>
      <c r="DE987" s="206"/>
      <c r="DF987" s="206"/>
      <c r="DG987" s="206"/>
      <c r="DH987" s="206"/>
      <c r="DI987" s="206"/>
      <c r="DJ987" s="206"/>
      <c r="DK987" s="206"/>
      <c r="DL987" s="206"/>
      <c r="DM987" s="206"/>
      <c r="DN987" s="206"/>
      <c r="DO987" s="206"/>
      <c r="DP987" s="206"/>
      <c r="DQ987" s="206"/>
      <c r="DR987" s="206"/>
      <c r="DS987" s="206"/>
      <c r="DT987" s="206"/>
      <c r="DU987" s="206"/>
      <c r="DV987" s="206"/>
      <c r="DW987" s="206"/>
      <c r="DX987" s="206"/>
      <c r="DY987" s="206"/>
      <c r="DZ987" s="206"/>
      <c r="EA987" s="206"/>
      <c r="EB987" s="206"/>
      <c r="EC987" s="206"/>
      <c r="ED987" s="206"/>
      <c r="EE987" s="206"/>
      <c r="EF987" s="206"/>
      <c r="EG987" s="206"/>
      <c r="EH987" s="206"/>
      <c r="EI987" s="206"/>
      <c r="EJ987" s="206"/>
      <c r="EK987" s="206"/>
      <c r="EL987" s="206"/>
      <c r="EM987" s="206"/>
      <c r="EN987" s="206"/>
      <c r="EO987" s="206"/>
      <c r="EP987" s="206"/>
      <c r="EQ987" s="206"/>
      <c r="ER987" s="206"/>
      <c r="ES987" s="206"/>
      <c r="ET987" s="206"/>
      <c r="EU987" s="206"/>
      <c r="EV987" s="206"/>
      <c r="EW987" s="206"/>
      <c r="EX987" s="206"/>
      <c r="EY987" s="206"/>
      <c r="EZ987" s="206"/>
      <c r="FA987" s="206"/>
      <c r="FB987" s="206"/>
      <c r="FC987" s="206"/>
      <c r="FD987" s="206"/>
      <c r="FE987" s="206"/>
      <c r="FF987" s="206"/>
      <c r="FG987" s="206"/>
      <c r="FH987" s="206"/>
      <c r="FI987" s="206"/>
      <c r="FJ987" s="206"/>
      <c r="FK987" s="206"/>
      <c r="FL987" s="206"/>
      <c r="FM987" s="206"/>
      <c r="FN987" s="206"/>
      <c r="FO987" s="206"/>
      <c r="FP987" s="206"/>
      <c r="FQ987" s="206"/>
      <c r="FR987" s="206"/>
      <c r="FS987" s="206"/>
      <c r="FT987" s="206"/>
      <c r="FU987" s="206"/>
      <c r="FV987" s="206"/>
      <c r="FW987" s="206"/>
      <c r="FX987" s="206"/>
      <c r="FY987" s="206"/>
      <c r="FZ987" s="206"/>
      <c r="GA987" s="206"/>
      <c r="GB987" s="206"/>
      <c r="GC987" s="206"/>
      <c r="GD987" s="206"/>
      <c r="GE987" s="206"/>
      <c r="GF987" s="206"/>
      <c r="GG987" s="206"/>
      <c r="GH987" s="206"/>
      <c r="GI987" s="206"/>
      <c r="GJ987" s="206"/>
      <c r="GK987" s="206"/>
      <c r="GL987" s="206"/>
      <c r="GM987" s="206"/>
      <c r="GN987" s="206"/>
      <c r="GO987" s="206"/>
      <c r="GP987" s="206"/>
      <c r="GQ987" s="206"/>
      <c r="GR987" s="206"/>
      <c r="GS987" s="206"/>
      <c r="GT987" s="206"/>
      <c r="GU987" s="206"/>
      <c r="GV987" s="206"/>
      <c r="GW987" s="206"/>
      <c r="GX987" s="206"/>
      <c r="GY987" s="206"/>
      <c r="GZ987" s="206"/>
      <c r="HA987" s="206"/>
      <c r="HB987" s="206"/>
      <c r="HC987" s="206"/>
      <c r="HD987" s="206"/>
      <c r="HE987" s="206"/>
      <c r="HF987" s="206"/>
      <c r="HG987" s="206"/>
      <c r="HH987" s="206"/>
      <c r="HI987" s="206"/>
      <c r="HJ987" s="206"/>
      <c r="HK987" s="206"/>
      <c r="HL987" s="206"/>
      <c r="HM987" s="206"/>
      <c r="HN987" s="206"/>
      <c r="HO987" s="206"/>
      <c r="HP987" s="206"/>
      <c r="HQ987" s="206"/>
      <c r="HR987" s="206"/>
      <c r="HS987" s="206"/>
      <c r="HT987" s="206"/>
      <c r="HU987" s="206"/>
      <c r="HV987" s="206"/>
      <c r="HW987" s="206"/>
      <c r="HX987" s="206"/>
      <c r="HY987" s="206"/>
      <c r="HZ987" s="206"/>
      <c r="IA987" s="206"/>
      <c r="IB987" s="206"/>
      <c r="IC987" s="206"/>
      <c r="ID987" s="206"/>
      <c r="IE987" s="206"/>
      <c r="IF987" s="206"/>
      <c r="IG987" s="206"/>
      <c r="IH987" s="206"/>
      <c r="II987" s="206"/>
      <c r="IJ987" s="206"/>
      <c r="IK987" s="206"/>
      <c r="IL987" s="206"/>
      <c r="IM987" s="206"/>
      <c r="IN987" s="206"/>
      <c r="IO987" s="206"/>
      <c r="IP987" s="206"/>
      <c r="IQ987" s="206"/>
      <c r="IR987" s="206"/>
      <c r="IS987" s="206"/>
      <c r="IT987" s="206"/>
      <c r="IU987" s="206"/>
    </row>
    <row r="988" spans="1:255" s="28" customFormat="1">
      <c r="A988" s="21"/>
      <c r="B988" s="22"/>
      <c r="C988" s="22" t="s">
        <v>324</v>
      </c>
      <c r="D988" s="23"/>
      <c r="F988" s="193">
        <v>25</v>
      </c>
      <c r="G988" s="194" t="s">
        <v>232</v>
      </c>
      <c r="H988" s="9"/>
      <c r="I988" s="27"/>
      <c r="J988" s="147"/>
      <c r="K988" s="27">
        <f>+IF($C988=K$1,$F988*$H994,0)</f>
        <v>0</v>
      </c>
      <c r="L988" s="27">
        <f t="shared" ref="L988:Q988" si="445">+IF($C988=L$1,$F988*$H994,0)</f>
        <v>0</v>
      </c>
      <c r="M988" s="27">
        <f t="shared" si="445"/>
        <v>0</v>
      </c>
      <c r="N988" s="27">
        <f t="shared" si="445"/>
        <v>0</v>
      </c>
      <c r="O988" s="27">
        <f t="shared" si="445"/>
        <v>0</v>
      </c>
      <c r="P988" s="27">
        <f t="shared" si="445"/>
        <v>0</v>
      </c>
      <c r="Q988" s="27">
        <f t="shared" si="445"/>
        <v>0</v>
      </c>
    </row>
    <row r="989" spans="1:255" s="28" customFormat="1">
      <c r="A989" s="21"/>
      <c r="B989" s="22"/>
      <c r="C989" s="22" t="s">
        <v>325</v>
      </c>
      <c r="D989" s="23"/>
      <c r="F989" s="193">
        <v>25</v>
      </c>
      <c r="G989" s="194" t="s">
        <v>232</v>
      </c>
      <c r="H989" s="9"/>
      <c r="I989" s="27"/>
      <c r="J989" s="147"/>
      <c r="K989" s="27">
        <f>+IF($C989=K$1,$F989*$H994,0)</f>
        <v>0</v>
      </c>
      <c r="L989" s="27">
        <f t="shared" ref="L989:Q989" si="446">+IF($C989=L$1,$F989*$H994,0)</f>
        <v>0</v>
      </c>
      <c r="M989" s="27">
        <f t="shared" si="446"/>
        <v>0</v>
      </c>
      <c r="N989" s="27">
        <f t="shared" si="446"/>
        <v>0</v>
      </c>
      <c r="O989" s="27">
        <f t="shared" si="446"/>
        <v>0</v>
      </c>
      <c r="P989" s="27">
        <f t="shared" si="446"/>
        <v>0</v>
      </c>
      <c r="Q989" s="27">
        <f t="shared" si="446"/>
        <v>0</v>
      </c>
    </row>
    <row r="990" spans="1:255" s="28" customFormat="1">
      <c r="A990" s="21"/>
      <c r="B990" s="22"/>
      <c r="C990" s="22" t="s">
        <v>326</v>
      </c>
      <c r="D990" s="23"/>
      <c r="F990" s="193">
        <v>50</v>
      </c>
      <c r="G990" s="194" t="s">
        <v>232</v>
      </c>
      <c r="H990" s="9"/>
      <c r="I990" s="27"/>
      <c r="J990" s="147"/>
      <c r="K990" s="27">
        <f>+IF($C990=K$1,$F990*$H994,0)</f>
        <v>0</v>
      </c>
      <c r="L990" s="27">
        <f t="shared" ref="L990:Q990" si="447">+IF($C990=L$1,$F990*$H994,0)</f>
        <v>0</v>
      </c>
      <c r="M990" s="27">
        <f t="shared" si="447"/>
        <v>0</v>
      </c>
      <c r="N990" s="27">
        <f t="shared" si="447"/>
        <v>0</v>
      </c>
      <c r="O990" s="27">
        <f t="shared" si="447"/>
        <v>0</v>
      </c>
      <c r="P990" s="27">
        <f t="shared" si="447"/>
        <v>0</v>
      </c>
      <c r="Q990" s="27">
        <f t="shared" si="447"/>
        <v>0</v>
      </c>
    </row>
    <row r="991" spans="1:255" s="206" customFormat="1">
      <c r="A991" s="21"/>
      <c r="B991" s="22"/>
      <c r="C991" s="22" t="s">
        <v>327</v>
      </c>
      <c r="D991" s="23"/>
      <c r="E991" s="28"/>
      <c r="F991" s="193">
        <v>25</v>
      </c>
      <c r="G991" s="194" t="s">
        <v>232</v>
      </c>
      <c r="H991" s="9"/>
      <c r="I991" s="27"/>
      <c r="J991" s="147"/>
      <c r="K991" s="27">
        <f>+IF($C991=K$1,$F991*$H994,0)</f>
        <v>0</v>
      </c>
      <c r="L991" s="27">
        <f t="shared" ref="L991:Q991" si="448">+IF($C991=L$1,$F991*$H994,0)</f>
        <v>0</v>
      </c>
      <c r="M991" s="27">
        <f t="shared" si="448"/>
        <v>0</v>
      </c>
      <c r="N991" s="27">
        <f t="shared" si="448"/>
        <v>0</v>
      </c>
      <c r="O991" s="27">
        <f t="shared" si="448"/>
        <v>0</v>
      </c>
      <c r="P991" s="27">
        <f t="shared" si="448"/>
        <v>0</v>
      </c>
      <c r="Q991" s="27">
        <f t="shared" si="448"/>
        <v>0</v>
      </c>
      <c r="R991" s="28"/>
      <c r="S991" s="28"/>
      <c r="T991" s="28"/>
      <c r="U991" s="28"/>
      <c r="V991" s="28"/>
      <c r="W991" s="28"/>
      <c r="X991" s="28"/>
      <c r="Y991" s="28"/>
      <c r="Z991" s="28"/>
      <c r="AA991" s="28"/>
      <c r="AB991" s="28"/>
      <c r="AC991" s="28"/>
      <c r="AD991" s="28"/>
      <c r="AE991" s="28"/>
      <c r="AF991" s="28"/>
      <c r="AG991" s="28"/>
      <c r="AH991" s="28"/>
      <c r="AI991" s="28"/>
      <c r="AJ991" s="28"/>
      <c r="AK991" s="28"/>
      <c r="AL991" s="28"/>
      <c r="AM991" s="28"/>
      <c r="AN991" s="28"/>
      <c r="AO991" s="28"/>
      <c r="AP991" s="28"/>
      <c r="AQ991" s="28"/>
      <c r="AR991" s="28"/>
      <c r="AS991" s="28"/>
      <c r="AT991" s="28"/>
      <c r="AU991" s="28"/>
      <c r="AV991" s="28"/>
      <c r="AW991" s="28"/>
      <c r="AX991" s="28"/>
      <c r="AY991" s="28"/>
      <c r="AZ991" s="28"/>
      <c r="BA991" s="28"/>
      <c r="BB991" s="28"/>
      <c r="BC991" s="28"/>
      <c r="BD991" s="28"/>
      <c r="BE991" s="28"/>
      <c r="BF991" s="28"/>
      <c r="BG991" s="28"/>
      <c r="BH991" s="28"/>
      <c r="BI991" s="28"/>
      <c r="BJ991" s="28"/>
      <c r="BK991" s="28"/>
      <c r="BL991" s="28"/>
      <c r="BM991" s="28"/>
      <c r="BN991" s="28"/>
      <c r="BO991" s="28"/>
      <c r="BP991" s="28"/>
      <c r="BQ991" s="28"/>
      <c r="BR991" s="28"/>
      <c r="BS991" s="28"/>
      <c r="BT991" s="28"/>
      <c r="BU991" s="28"/>
      <c r="BV991" s="28"/>
      <c r="BW991" s="28"/>
      <c r="BX991" s="28"/>
      <c r="BY991" s="28"/>
      <c r="BZ991" s="28"/>
      <c r="CA991" s="28"/>
      <c r="CB991" s="28"/>
      <c r="CC991" s="28"/>
      <c r="CD991" s="28"/>
      <c r="CE991" s="28"/>
      <c r="CF991" s="28"/>
      <c r="CG991" s="28"/>
      <c r="CH991" s="28"/>
      <c r="CI991" s="28"/>
      <c r="CJ991" s="28"/>
      <c r="CK991" s="28"/>
      <c r="CL991" s="28"/>
      <c r="CM991" s="28"/>
      <c r="CN991" s="28"/>
      <c r="CO991" s="28"/>
      <c r="CP991" s="28"/>
      <c r="CQ991" s="28"/>
      <c r="CR991" s="28"/>
      <c r="CS991" s="28"/>
      <c r="CT991" s="28"/>
      <c r="CU991" s="28"/>
      <c r="CV991" s="28"/>
      <c r="CW991" s="28"/>
      <c r="CX991" s="28"/>
      <c r="CY991" s="28"/>
      <c r="CZ991" s="28"/>
      <c r="DA991" s="28"/>
      <c r="DB991" s="28"/>
      <c r="DC991" s="28"/>
      <c r="DD991" s="28"/>
      <c r="DE991" s="28"/>
      <c r="DF991" s="28"/>
      <c r="DG991" s="28"/>
      <c r="DH991" s="28"/>
      <c r="DI991" s="28"/>
      <c r="DJ991" s="28"/>
      <c r="DK991" s="28"/>
      <c r="DL991" s="28"/>
      <c r="DM991" s="28"/>
      <c r="DN991" s="28"/>
      <c r="DO991" s="28"/>
      <c r="DP991" s="28"/>
      <c r="DQ991" s="28"/>
      <c r="DR991" s="28"/>
      <c r="DS991" s="28"/>
      <c r="DT991" s="28"/>
      <c r="DU991" s="28"/>
      <c r="DV991" s="28"/>
      <c r="DW991" s="28"/>
      <c r="DX991" s="28"/>
      <c r="DY991" s="28"/>
      <c r="DZ991" s="28"/>
      <c r="EA991" s="28"/>
      <c r="EB991" s="28"/>
      <c r="EC991" s="28"/>
      <c r="ED991" s="28"/>
      <c r="EE991" s="28"/>
      <c r="EF991" s="28"/>
      <c r="EG991" s="28"/>
      <c r="EH991" s="28"/>
      <c r="EI991" s="28"/>
      <c r="EJ991" s="28"/>
      <c r="EK991" s="28"/>
      <c r="EL991" s="28"/>
      <c r="EM991" s="28"/>
      <c r="EN991" s="28"/>
      <c r="EO991" s="28"/>
      <c r="EP991" s="28"/>
      <c r="EQ991" s="28"/>
      <c r="ER991" s="28"/>
      <c r="ES991" s="28"/>
      <c r="ET991" s="28"/>
      <c r="EU991" s="28"/>
      <c r="EV991" s="28"/>
      <c r="EW991" s="28"/>
      <c r="EX991" s="28"/>
      <c r="EY991" s="28"/>
      <c r="EZ991" s="28"/>
      <c r="FA991" s="28"/>
      <c r="FB991" s="28"/>
      <c r="FC991" s="28"/>
      <c r="FD991" s="28"/>
      <c r="FE991" s="28"/>
      <c r="FF991" s="28"/>
      <c r="FG991" s="28"/>
      <c r="FH991" s="28"/>
      <c r="FI991" s="28"/>
      <c r="FJ991" s="28"/>
      <c r="FK991" s="28"/>
      <c r="FL991" s="28"/>
      <c r="FM991" s="28"/>
      <c r="FN991" s="28"/>
      <c r="FO991" s="28"/>
      <c r="FP991" s="28"/>
      <c r="FQ991" s="28"/>
      <c r="FR991" s="28"/>
      <c r="FS991" s="28"/>
      <c r="FT991" s="28"/>
      <c r="FU991" s="28"/>
      <c r="FV991" s="28"/>
      <c r="FW991" s="28"/>
      <c r="FX991" s="28"/>
      <c r="FY991" s="28"/>
      <c r="FZ991" s="28"/>
      <c r="GA991" s="28"/>
      <c r="GB991" s="28"/>
      <c r="GC991" s="28"/>
      <c r="GD991" s="28"/>
      <c r="GE991" s="28"/>
      <c r="GF991" s="28"/>
      <c r="GG991" s="28"/>
      <c r="GH991" s="28"/>
      <c r="GI991" s="28"/>
      <c r="GJ991" s="28"/>
      <c r="GK991" s="28"/>
      <c r="GL991" s="28"/>
      <c r="GM991" s="28"/>
      <c r="GN991" s="28"/>
      <c r="GO991" s="28"/>
      <c r="GP991" s="28"/>
      <c r="GQ991" s="28"/>
      <c r="GR991" s="28"/>
      <c r="GS991" s="28"/>
      <c r="GT991" s="28"/>
      <c r="GU991" s="28"/>
      <c r="GV991" s="28"/>
      <c r="GW991" s="28"/>
      <c r="GX991" s="28"/>
      <c r="GY991" s="28"/>
      <c r="GZ991" s="28"/>
      <c r="HA991" s="28"/>
      <c r="HB991" s="28"/>
      <c r="HC991" s="28"/>
      <c r="HD991" s="28"/>
      <c r="HE991" s="28"/>
      <c r="HF991" s="28"/>
      <c r="HG991" s="28"/>
      <c r="HH991" s="28"/>
      <c r="HI991" s="28"/>
      <c r="HJ991" s="28"/>
      <c r="HK991" s="28"/>
      <c r="HL991" s="28"/>
      <c r="HM991" s="28"/>
      <c r="HN991" s="28"/>
      <c r="HO991" s="28"/>
      <c r="HP991" s="28"/>
      <c r="HQ991" s="28"/>
      <c r="HR991" s="28"/>
      <c r="HS991" s="28"/>
      <c r="HT991" s="28"/>
      <c r="HU991" s="28"/>
      <c r="HV991" s="28"/>
      <c r="HW991" s="28"/>
      <c r="HX991" s="28"/>
      <c r="HY991" s="28"/>
      <c r="HZ991" s="28"/>
      <c r="IA991" s="28"/>
      <c r="IB991" s="28"/>
      <c r="IC991" s="28"/>
      <c r="ID991" s="28"/>
      <c r="IE991" s="28"/>
      <c r="IF991" s="28"/>
      <c r="IG991" s="28"/>
      <c r="IH991" s="28"/>
      <c r="II991" s="28"/>
      <c r="IJ991" s="28"/>
      <c r="IK991" s="28"/>
      <c r="IL991" s="28"/>
      <c r="IM991" s="28"/>
      <c r="IN991" s="28"/>
      <c r="IO991" s="28"/>
      <c r="IP991" s="28"/>
      <c r="IQ991" s="28"/>
      <c r="IR991" s="28"/>
      <c r="IS991" s="28"/>
      <c r="IT991" s="28"/>
      <c r="IU991" s="28"/>
    </row>
    <row r="992" spans="1:255" s="206" customFormat="1" ht="18" customHeight="1">
      <c r="A992" s="21"/>
      <c r="B992" s="22"/>
      <c r="C992" s="22" t="s">
        <v>328</v>
      </c>
      <c r="D992" s="23"/>
      <c r="E992" s="28"/>
      <c r="F992" s="193">
        <v>30</v>
      </c>
      <c r="G992" s="194" t="s">
        <v>232</v>
      </c>
      <c r="H992" s="9"/>
      <c r="I992" s="27"/>
      <c r="J992" s="147"/>
      <c r="K992" s="27">
        <f>+IF($C992=K$1,$F992*$H994,0)</f>
        <v>0</v>
      </c>
      <c r="L992" s="27">
        <f t="shared" ref="L992:Q992" si="449">+IF($C992=L$1,$F992*$H994,0)</f>
        <v>0</v>
      </c>
      <c r="M992" s="27">
        <f t="shared" si="449"/>
        <v>0</v>
      </c>
      <c r="N992" s="27">
        <f t="shared" si="449"/>
        <v>0</v>
      </c>
      <c r="O992" s="27">
        <f t="shared" si="449"/>
        <v>0</v>
      </c>
      <c r="P992" s="27">
        <f t="shared" si="449"/>
        <v>0</v>
      </c>
      <c r="Q992" s="27">
        <f t="shared" si="449"/>
        <v>0</v>
      </c>
      <c r="R992" s="28"/>
      <c r="S992" s="28"/>
      <c r="T992" s="28"/>
      <c r="U992" s="28"/>
      <c r="V992" s="28"/>
      <c r="W992" s="28"/>
      <c r="X992" s="28"/>
      <c r="Y992" s="28"/>
      <c r="Z992" s="28"/>
      <c r="AA992" s="28"/>
      <c r="AB992" s="28"/>
      <c r="AC992" s="28"/>
      <c r="AD992" s="28"/>
      <c r="AE992" s="28"/>
      <c r="AF992" s="28"/>
      <c r="AG992" s="28"/>
      <c r="AH992" s="28"/>
      <c r="AI992" s="28"/>
      <c r="AJ992" s="28"/>
      <c r="AK992" s="28"/>
      <c r="AL992" s="28"/>
      <c r="AM992" s="28"/>
      <c r="AN992" s="28"/>
      <c r="AO992" s="28"/>
      <c r="AP992" s="28"/>
      <c r="AQ992" s="28"/>
      <c r="AR992" s="28"/>
      <c r="AS992" s="28"/>
      <c r="AT992" s="28"/>
      <c r="AU992" s="28"/>
      <c r="AV992" s="28"/>
      <c r="AW992" s="28"/>
      <c r="AX992" s="28"/>
      <c r="AY992" s="28"/>
      <c r="AZ992" s="28"/>
      <c r="BA992" s="28"/>
      <c r="BB992" s="28"/>
      <c r="BC992" s="28"/>
      <c r="BD992" s="28"/>
      <c r="BE992" s="28"/>
      <c r="BF992" s="28"/>
      <c r="BG992" s="28"/>
      <c r="BH992" s="28"/>
      <c r="BI992" s="28"/>
      <c r="BJ992" s="28"/>
      <c r="BK992" s="28"/>
      <c r="BL992" s="28"/>
      <c r="BM992" s="28"/>
      <c r="BN992" s="28"/>
      <c r="BO992" s="28"/>
      <c r="BP992" s="28"/>
      <c r="BQ992" s="28"/>
      <c r="BR992" s="28"/>
      <c r="BS992" s="28"/>
      <c r="BT992" s="28"/>
      <c r="BU992" s="28"/>
      <c r="BV992" s="28"/>
      <c r="BW992" s="28"/>
      <c r="BX992" s="28"/>
      <c r="BY992" s="28"/>
      <c r="BZ992" s="28"/>
      <c r="CA992" s="28"/>
      <c r="CB992" s="28"/>
      <c r="CC992" s="28"/>
      <c r="CD992" s="28"/>
      <c r="CE992" s="28"/>
      <c r="CF992" s="28"/>
      <c r="CG992" s="28"/>
      <c r="CH992" s="28"/>
      <c r="CI992" s="28"/>
      <c r="CJ992" s="28"/>
      <c r="CK992" s="28"/>
      <c r="CL992" s="28"/>
      <c r="CM992" s="28"/>
      <c r="CN992" s="28"/>
      <c r="CO992" s="28"/>
      <c r="CP992" s="28"/>
      <c r="CQ992" s="28"/>
      <c r="CR992" s="28"/>
      <c r="CS992" s="28"/>
      <c r="CT992" s="28"/>
      <c r="CU992" s="28"/>
      <c r="CV992" s="28"/>
      <c r="CW992" s="28"/>
      <c r="CX992" s="28"/>
      <c r="CY992" s="28"/>
      <c r="CZ992" s="28"/>
      <c r="DA992" s="28"/>
      <c r="DB992" s="28"/>
      <c r="DC992" s="28"/>
      <c r="DD992" s="28"/>
      <c r="DE992" s="28"/>
      <c r="DF992" s="28"/>
      <c r="DG992" s="28"/>
      <c r="DH992" s="28"/>
      <c r="DI992" s="28"/>
      <c r="DJ992" s="28"/>
      <c r="DK992" s="28"/>
      <c r="DL992" s="28"/>
      <c r="DM992" s="28"/>
      <c r="DN992" s="28"/>
      <c r="DO992" s="28"/>
      <c r="DP992" s="28"/>
      <c r="DQ992" s="28"/>
      <c r="DR992" s="28"/>
      <c r="DS992" s="28"/>
      <c r="DT992" s="28"/>
      <c r="DU992" s="28"/>
      <c r="DV992" s="28"/>
      <c r="DW992" s="28"/>
      <c r="DX992" s="28"/>
      <c r="DY992" s="28"/>
      <c r="DZ992" s="28"/>
      <c r="EA992" s="28"/>
      <c r="EB992" s="28"/>
      <c r="EC992" s="28"/>
      <c r="ED992" s="28"/>
      <c r="EE992" s="28"/>
      <c r="EF992" s="28"/>
      <c r="EG992" s="28"/>
      <c r="EH992" s="28"/>
      <c r="EI992" s="28"/>
      <c r="EJ992" s="28"/>
      <c r="EK992" s="28"/>
      <c r="EL992" s="28"/>
      <c r="EM992" s="28"/>
      <c r="EN992" s="28"/>
      <c r="EO992" s="28"/>
      <c r="EP992" s="28"/>
      <c r="EQ992" s="28"/>
      <c r="ER992" s="28"/>
      <c r="ES992" s="28"/>
      <c r="ET992" s="28"/>
      <c r="EU992" s="28"/>
      <c r="EV992" s="28"/>
      <c r="EW992" s="28"/>
      <c r="EX992" s="28"/>
      <c r="EY992" s="28"/>
      <c r="EZ992" s="28"/>
      <c r="FA992" s="28"/>
      <c r="FB992" s="28"/>
      <c r="FC992" s="28"/>
      <c r="FD992" s="28"/>
      <c r="FE992" s="28"/>
      <c r="FF992" s="28"/>
      <c r="FG992" s="28"/>
      <c r="FH992" s="28"/>
      <c r="FI992" s="28"/>
      <c r="FJ992" s="28"/>
      <c r="FK992" s="28"/>
      <c r="FL992" s="28"/>
      <c r="FM992" s="28"/>
      <c r="FN992" s="28"/>
      <c r="FO992" s="28"/>
      <c r="FP992" s="28"/>
      <c r="FQ992" s="28"/>
      <c r="FR992" s="28"/>
      <c r="FS992" s="28"/>
      <c r="FT992" s="28"/>
      <c r="FU992" s="28"/>
      <c r="FV992" s="28"/>
      <c r="FW992" s="28"/>
      <c r="FX992" s="28"/>
      <c r="FY992" s="28"/>
      <c r="FZ992" s="28"/>
      <c r="GA992" s="28"/>
      <c r="GB992" s="28"/>
      <c r="GC992" s="28"/>
      <c r="GD992" s="28"/>
      <c r="GE992" s="28"/>
      <c r="GF992" s="28"/>
      <c r="GG992" s="28"/>
      <c r="GH992" s="28"/>
      <c r="GI992" s="28"/>
      <c r="GJ992" s="28"/>
      <c r="GK992" s="28"/>
      <c r="GL992" s="28"/>
      <c r="GM992" s="28"/>
      <c r="GN992" s="28"/>
      <c r="GO992" s="28"/>
      <c r="GP992" s="28"/>
      <c r="GQ992" s="28"/>
      <c r="GR992" s="28"/>
      <c r="GS992" s="28"/>
      <c r="GT992" s="28"/>
      <c r="GU992" s="28"/>
      <c r="GV992" s="28"/>
      <c r="GW992" s="28"/>
      <c r="GX992" s="28"/>
      <c r="GY992" s="28"/>
      <c r="GZ992" s="28"/>
      <c r="HA992" s="28"/>
      <c r="HB992" s="28"/>
      <c r="HC992" s="28"/>
      <c r="HD992" s="28"/>
      <c r="HE992" s="28"/>
      <c r="HF992" s="28"/>
      <c r="HG992" s="28"/>
      <c r="HH992" s="28"/>
      <c r="HI992" s="28"/>
      <c r="HJ992" s="28"/>
      <c r="HK992" s="28"/>
      <c r="HL992" s="28"/>
      <c r="HM992" s="28"/>
      <c r="HN992" s="28"/>
      <c r="HO992" s="28"/>
      <c r="HP992" s="28"/>
      <c r="HQ992" s="28"/>
      <c r="HR992" s="28"/>
      <c r="HS992" s="28"/>
      <c r="HT992" s="28"/>
      <c r="HU992" s="28"/>
      <c r="HV992" s="28"/>
      <c r="HW992" s="28"/>
      <c r="HX992" s="28"/>
      <c r="HY992" s="28"/>
      <c r="HZ992" s="28"/>
      <c r="IA992" s="28"/>
      <c r="IB992" s="28"/>
      <c r="IC992" s="28"/>
      <c r="ID992" s="28"/>
      <c r="IE992" s="28"/>
      <c r="IF992" s="28"/>
      <c r="IG992" s="28"/>
      <c r="IH992" s="28"/>
      <c r="II992" s="28"/>
      <c r="IJ992" s="28"/>
      <c r="IK992" s="28"/>
      <c r="IL992" s="28"/>
      <c r="IM992" s="28"/>
      <c r="IN992" s="28"/>
      <c r="IO992" s="28"/>
      <c r="IP992" s="28"/>
      <c r="IQ992" s="28"/>
      <c r="IR992" s="28"/>
      <c r="IS992" s="28"/>
      <c r="IT992" s="28"/>
      <c r="IU992" s="28"/>
    </row>
    <row r="993" spans="1:255" s="206" customFormat="1">
      <c r="A993" s="21"/>
      <c r="B993" s="22"/>
      <c r="C993" s="22" t="s">
        <v>329</v>
      </c>
      <c r="D993" s="23"/>
      <c r="E993" s="28"/>
      <c r="F993" s="197">
        <v>25</v>
      </c>
      <c r="G993" s="198" t="s">
        <v>232</v>
      </c>
      <c r="H993" s="9"/>
      <c r="I993" s="27"/>
      <c r="J993" s="147"/>
      <c r="K993" s="27">
        <f>+IF($C993=K$1,$F993*$H994,0)</f>
        <v>0</v>
      </c>
      <c r="L993" s="27">
        <f t="shared" ref="L993:Q993" si="450">+IF($C993=L$1,$F993*$H994,0)</f>
        <v>0</v>
      </c>
      <c r="M993" s="27">
        <f t="shared" si="450"/>
        <v>0</v>
      </c>
      <c r="N993" s="27">
        <f t="shared" si="450"/>
        <v>0</v>
      </c>
      <c r="O993" s="27">
        <f t="shared" si="450"/>
        <v>0</v>
      </c>
      <c r="P993" s="27">
        <f t="shared" si="450"/>
        <v>0</v>
      </c>
      <c r="Q993" s="27">
        <f t="shared" si="450"/>
        <v>0</v>
      </c>
      <c r="R993" s="28"/>
      <c r="S993" s="28"/>
      <c r="T993" s="28"/>
      <c r="U993" s="28"/>
      <c r="V993" s="28"/>
      <c r="W993" s="28"/>
      <c r="X993" s="28"/>
      <c r="Y993" s="28"/>
      <c r="Z993" s="28"/>
      <c r="AA993" s="28"/>
      <c r="AB993" s="28"/>
      <c r="AC993" s="28"/>
      <c r="AD993" s="28"/>
      <c r="AE993" s="28"/>
      <c r="AF993" s="28"/>
      <c r="AG993" s="28"/>
      <c r="AH993" s="28"/>
      <c r="AI993" s="28"/>
      <c r="AJ993" s="28"/>
      <c r="AK993" s="28"/>
      <c r="AL993" s="28"/>
      <c r="AM993" s="28"/>
      <c r="AN993" s="28"/>
      <c r="AO993" s="28"/>
      <c r="AP993" s="28"/>
      <c r="AQ993" s="28"/>
      <c r="AR993" s="28"/>
      <c r="AS993" s="28"/>
      <c r="AT993" s="28"/>
      <c r="AU993" s="28"/>
      <c r="AV993" s="28"/>
      <c r="AW993" s="28"/>
      <c r="AX993" s="28"/>
      <c r="AY993" s="28"/>
      <c r="AZ993" s="28"/>
      <c r="BA993" s="28"/>
      <c r="BB993" s="28"/>
      <c r="BC993" s="28"/>
      <c r="BD993" s="28"/>
      <c r="BE993" s="28"/>
      <c r="BF993" s="28"/>
      <c r="BG993" s="28"/>
      <c r="BH993" s="28"/>
      <c r="BI993" s="28"/>
      <c r="BJ993" s="28"/>
      <c r="BK993" s="28"/>
      <c r="BL993" s="28"/>
      <c r="BM993" s="28"/>
      <c r="BN993" s="28"/>
      <c r="BO993" s="28"/>
      <c r="BP993" s="28"/>
      <c r="BQ993" s="28"/>
      <c r="BR993" s="28"/>
      <c r="BS993" s="28"/>
      <c r="BT993" s="28"/>
      <c r="BU993" s="28"/>
      <c r="BV993" s="28"/>
      <c r="BW993" s="28"/>
      <c r="BX993" s="28"/>
      <c r="BY993" s="28"/>
      <c r="BZ993" s="28"/>
      <c r="CA993" s="28"/>
      <c r="CB993" s="28"/>
      <c r="CC993" s="28"/>
      <c r="CD993" s="28"/>
      <c r="CE993" s="28"/>
      <c r="CF993" s="28"/>
      <c r="CG993" s="28"/>
      <c r="CH993" s="28"/>
      <c r="CI993" s="28"/>
      <c r="CJ993" s="28"/>
      <c r="CK993" s="28"/>
      <c r="CL993" s="28"/>
      <c r="CM993" s="28"/>
      <c r="CN993" s="28"/>
      <c r="CO993" s="28"/>
      <c r="CP993" s="28"/>
      <c r="CQ993" s="28"/>
      <c r="CR993" s="28"/>
      <c r="CS993" s="28"/>
      <c r="CT993" s="28"/>
      <c r="CU993" s="28"/>
      <c r="CV993" s="28"/>
      <c r="CW993" s="28"/>
      <c r="CX993" s="28"/>
      <c r="CY993" s="28"/>
      <c r="CZ993" s="28"/>
      <c r="DA993" s="28"/>
      <c r="DB993" s="28"/>
      <c r="DC993" s="28"/>
      <c r="DD993" s="28"/>
      <c r="DE993" s="28"/>
      <c r="DF993" s="28"/>
      <c r="DG993" s="28"/>
      <c r="DH993" s="28"/>
      <c r="DI993" s="28"/>
      <c r="DJ993" s="28"/>
      <c r="DK993" s="28"/>
      <c r="DL993" s="28"/>
      <c r="DM993" s="28"/>
      <c r="DN993" s="28"/>
      <c r="DO993" s="28"/>
      <c r="DP993" s="28"/>
      <c r="DQ993" s="28"/>
      <c r="DR993" s="28"/>
      <c r="DS993" s="28"/>
      <c r="DT993" s="28"/>
      <c r="DU993" s="28"/>
      <c r="DV993" s="28"/>
      <c r="DW993" s="28"/>
      <c r="DX993" s="28"/>
      <c r="DY993" s="28"/>
      <c r="DZ993" s="28"/>
      <c r="EA993" s="28"/>
      <c r="EB993" s="28"/>
      <c r="EC993" s="28"/>
      <c r="ED993" s="28"/>
      <c r="EE993" s="28"/>
      <c r="EF993" s="28"/>
      <c r="EG993" s="28"/>
      <c r="EH993" s="28"/>
      <c r="EI993" s="28"/>
      <c r="EJ993" s="28"/>
      <c r="EK993" s="28"/>
      <c r="EL993" s="28"/>
      <c r="EM993" s="28"/>
      <c r="EN993" s="28"/>
      <c r="EO993" s="28"/>
      <c r="EP993" s="28"/>
      <c r="EQ993" s="28"/>
      <c r="ER993" s="28"/>
      <c r="ES993" s="28"/>
      <c r="ET993" s="28"/>
      <c r="EU993" s="28"/>
      <c r="EV993" s="28"/>
      <c r="EW993" s="28"/>
      <c r="EX993" s="28"/>
      <c r="EY993" s="28"/>
      <c r="EZ993" s="28"/>
      <c r="FA993" s="28"/>
      <c r="FB993" s="28"/>
      <c r="FC993" s="28"/>
      <c r="FD993" s="28"/>
      <c r="FE993" s="28"/>
      <c r="FF993" s="28"/>
      <c r="FG993" s="28"/>
      <c r="FH993" s="28"/>
      <c r="FI993" s="28"/>
      <c r="FJ993" s="28"/>
      <c r="FK993" s="28"/>
      <c r="FL993" s="28"/>
      <c r="FM993" s="28"/>
      <c r="FN993" s="28"/>
      <c r="FO993" s="28"/>
      <c r="FP993" s="28"/>
      <c r="FQ993" s="28"/>
      <c r="FR993" s="28"/>
      <c r="FS993" s="28"/>
      <c r="FT993" s="28"/>
      <c r="FU993" s="28"/>
      <c r="FV993" s="28"/>
      <c r="FW993" s="28"/>
      <c r="FX993" s="28"/>
      <c r="FY993" s="28"/>
      <c r="FZ993" s="28"/>
      <c r="GA993" s="28"/>
      <c r="GB993" s="28"/>
      <c r="GC993" s="28"/>
      <c r="GD993" s="28"/>
      <c r="GE993" s="28"/>
      <c r="GF993" s="28"/>
      <c r="GG993" s="28"/>
      <c r="GH993" s="28"/>
      <c r="GI993" s="28"/>
      <c r="GJ993" s="28"/>
      <c r="GK993" s="28"/>
      <c r="GL993" s="28"/>
      <c r="GM993" s="28"/>
      <c r="GN993" s="28"/>
      <c r="GO993" s="28"/>
      <c r="GP993" s="28"/>
      <c r="GQ993" s="28"/>
      <c r="GR993" s="28"/>
      <c r="GS993" s="28"/>
      <c r="GT993" s="28"/>
      <c r="GU993" s="28"/>
      <c r="GV993" s="28"/>
      <c r="GW993" s="28"/>
      <c r="GX993" s="28"/>
      <c r="GY993" s="28"/>
      <c r="GZ993" s="28"/>
      <c r="HA993" s="28"/>
      <c r="HB993" s="28"/>
      <c r="HC993" s="28"/>
      <c r="HD993" s="28"/>
      <c r="HE993" s="28"/>
      <c r="HF993" s="28"/>
      <c r="HG993" s="28"/>
      <c r="HH993" s="28"/>
      <c r="HI993" s="28"/>
      <c r="HJ993" s="28"/>
      <c r="HK993" s="28"/>
      <c r="HL993" s="28"/>
      <c r="HM993" s="28"/>
      <c r="HN993" s="28"/>
      <c r="HO993" s="28"/>
      <c r="HP993" s="28"/>
      <c r="HQ993" s="28"/>
      <c r="HR993" s="28"/>
      <c r="HS993" s="28"/>
      <c r="HT993" s="28"/>
      <c r="HU993" s="28"/>
      <c r="HV993" s="28"/>
      <c r="HW993" s="28"/>
      <c r="HX993" s="28"/>
      <c r="HY993" s="28"/>
      <c r="HZ993" s="28"/>
      <c r="IA993" s="28"/>
      <c r="IB993" s="28"/>
      <c r="IC993" s="28"/>
      <c r="ID993" s="28"/>
      <c r="IE993" s="28"/>
      <c r="IF993" s="28"/>
      <c r="IG993" s="28"/>
      <c r="IH993" s="28"/>
      <c r="II993" s="28"/>
      <c r="IJ993" s="28"/>
      <c r="IK993" s="28"/>
      <c r="IL993" s="28"/>
      <c r="IM993" s="28"/>
      <c r="IN993" s="28"/>
      <c r="IO993" s="28"/>
      <c r="IP993" s="28"/>
      <c r="IQ993" s="28"/>
      <c r="IR993" s="28"/>
      <c r="IS993" s="28"/>
      <c r="IT993" s="28"/>
      <c r="IU993" s="28"/>
    </row>
    <row r="994" spans="1:255" s="206" customFormat="1">
      <c r="A994" s="21"/>
      <c r="B994" s="22"/>
      <c r="C994" s="28"/>
      <c r="D994" s="23"/>
      <c r="E994" s="28"/>
      <c r="F994" s="24">
        <f>SUM(F988:F993)</f>
        <v>180</v>
      </c>
      <c r="G994" s="25" t="s">
        <v>232</v>
      </c>
      <c r="H994" s="348">
        <v>0</v>
      </c>
      <c r="I994" s="27">
        <f>F994*ROUND(H994,2)</f>
        <v>0</v>
      </c>
      <c r="J994" s="147"/>
      <c r="K994" s="27"/>
      <c r="L994" s="27"/>
      <c r="M994" s="27"/>
      <c r="N994" s="27"/>
      <c r="O994" s="27"/>
      <c r="P994" s="27"/>
      <c r="Q994" s="27"/>
      <c r="R994" s="28"/>
      <c r="S994" s="28"/>
      <c r="T994" s="28"/>
      <c r="U994" s="28"/>
      <c r="V994" s="28"/>
      <c r="W994" s="28"/>
      <c r="X994" s="28"/>
      <c r="Y994" s="28"/>
      <c r="Z994" s="28"/>
      <c r="AA994" s="28"/>
      <c r="AB994" s="28"/>
      <c r="AC994" s="28"/>
      <c r="AD994" s="28"/>
      <c r="AE994" s="28"/>
      <c r="AF994" s="28"/>
      <c r="AG994" s="28"/>
      <c r="AH994" s="28"/>
      <c r="AI994" s="28"/>
      <c r="AJ994" s="28"/>
      <c r="AK994" s="28"/>
      <c r="AL994" s="28"/>
      <c r="AM994" s="28"/>
      <c r="AN994" s="28"/>
      <c r="AO994" s="28"/>
      <c r="AP994" s="28"/>
      <c r="AQ994" s="28"/>
      <c r="AR994" s="28"/>
      <c r="AS994" s="28"/>
      <c r="AT994" s="28"/>
      <c r="AU994" s="28"/>
      <c r="AV994" s="28"/>
      <c r="AW994" s="28"/>
      <c r="AX994" s="28"/>
      <c r="AY994" s="28"/>
      <c r="AZ994" s="28"/>
      <c r="BA994" s="28"/>
      <c r="BB994" s="28"/>
      <c r="BC994" s="28"/>
      <c r="BD994" s="28"/>
      <c r="BE994" s="28"/>
      <c r="BF994" s="28"/>
      <c r="BG994" s="28"/>
      <c r="BH994" s="28"/>
      <c r="BI994" s="28"/>
      <c r="BJ994" s="28"/>
      <c r="BK994" s="28"/>
      <c r="BL994" s="28"/>
      <c r="BM994" s="28"/>
      <c r="BN994" s="28"/>
      <c r="BO994" s="28"/>
      <c r="BP994" s="28"/>
      <c r="BQ994" s="28"/>
      <c r="BR994" s="28"/>
      <c r="BS994" s="28"/>
      <c r="BT994" s="28"/>
      <c r="BU994" s="28"/>
      <c r="BV994" s="28"/>
      <c r="BW994" s="28"/>
      <c r="BX994" s="28"/>
      <c r="BY994" s="28"/>
      <c r="BZ994" s="28"/>
      <c r="CA994" s="28"/>
      <c r="CB994" s="28"/>
      <c r="CC994" s="28"/>
      <c r="CD994" s="28"/>
      <c r="CE994" s="28"/>
      <c r="CF994" s="28"/>
      <c r="CG994" s="28"/>
      <c r="CH994" s="28"/>
      <c r="CI994" s="28"/>
      <c r="CJ994" s="28"/>
      <c r="CK994" s="28"/>
      <c r="CL994" s="28"/>
      <c r="CM994" s="28"/>
      <c r="CN994" s="28"/>
      <c r="CO994" s="28"/>
      <c r="CP994" s="28"/>
      <c r="CQ994" s="28"/>
      <c r="CR994" s="28"/>
      <c r="CS994" s="28"/>
      <c r="CT994" s="28"/>
      <c r="CU994" s="28"/>
      <c r="CV994" s="28"/>
      <c r="CW994" s="28"/>
      <c r="CX994" s="28"/>
      <c r="CY994" s="28"/>
      <c r="CZ994" s="28"/>
      <c r="DA994" s="28"/>
      <c r="DB994" s="28"/>
      <c r="DC994" s="28"/>
      <c r="DD994" s="28"/>
      <c r="DE994" s="28"/>
      <c r="DF994" s="28"/>
      <c r="DG994" s="28"/>
      <c r="DH994" s="28"/>
      <c r="DI994" s="28"/>
      <c r="DJ994" s="28"/>
      <c r="DK994" s="28"/>
      <c r="DL994" s="28"/>
      <c r="DM994" s="28"/>
      <c r="DN994" s="28"/>
      <c r="DO994" s="28"/>
      <c r="DP994" s="28"/>
      <c r="DQ994" s="28"/>
      <c r="DR994" s="28"/>
      <c r="DS994" s="28"/>
      <c r="DT994" s="28"/>
      <c r="DU994" s="28"/>
      <c r="DV994" s="28"/>
      <c r="DW994" s="28"/>
      <c r="DX994" s="28"/>
      <c r="DY994" s="28"/>
      <c r="DZ994" s="28"/>
      <c r="EA994" s="28"/>
      <c r="EB994" s="28"/>
      <c r="EC994" s="28"/>
      <c r="ED994" s="28"/>
      <c r="EE994" s="28"/>
      <c r="EF994" s="28"/>
      <c r="EG994" s="28"/>
      <c r="EH994" s="28"/>
      <c r="EI994" s="28"/>
      <c r="EJ994" s="28"/>
      <c r="EK994" s="28"/>
      <c r="EL994" s="28"/>
      <c r="EM994" s="28"/>
      <c r="EN994" s="28"/>
      <c r="EO994" s="28"/>
      <c r="EP994" s="28"/>
      <c r="EQ994" s="28"/>
      <c r="ER994" s="28"/>
      <c r="ES994" s="28"/>
      <c r="ET994" s="28"/>
      <c r="EU994" s="28"/>
      <c r="EV994" s="28"/>
      <c r="EW994" s="28"/>
      <c r="EX994" s="28"/>
      <c r="EY994" s="28"/>
      <c r="EZ994" s="28"/>
      <c r="FA994" s="28"/>
      <c r="FB994" s="28"/>
      <c r="FC994" s="28"/>
      <c r="FD994" s="28"/>
      <c r="FE994" s="28"/>
      <c r="FF994" s="28"/>
      <c r="FG994" s="28"/>
      <c r="FH994" s="28"/>
      <c r="FI994" s="28"/>
      <c r="FJ994" s="28"/>
      <c r="FK994" s="28"/>
      <c r="FL994" s="28"/>
      <c r="FM994" s="28"/>
      <c r="FN994" s="28"/>
      <c r="FO994" s="28"/>
      <c r="FP994" s="28"/>
      <c r="FQ994" s="28"/>
      <c r="FR994" s="28"/>
      <c r="FS994" s="28"/>
      <c r="FT994" s="28"/>
      <c r="FU994" s="28"/>
      <c r="FV994" s="28"/>
      <c r="FW994" s="28"/>
      <c r="FX994" s="28"/>
      <c r="FY994" s="28"/>
      <c r="FZ994" s="28"/>
      <c r="GA994" s="28"/>
      <c r="GB994" s="28"/>
      <c r="GC994" s="28"/>
      <c r="GD994" s="28"/>
      <c r="GE994" s="28"/>
      <c r="GF994" s="28"/>
      <c r="GG994" s="28"/>
      <c r="GH994" s="28"/>
      <c r="GI994" s="28"/>
      <c r="GJ994" s="28"/>
      <c r="GK994" s="28"/>
      <c r="GL994" s="28"/>
      <c r="GM994" s="28"/>
      <c r="GN994" s="28"/>
      <c r="GO994" s="28"/>
      <c r="GP994" s="28"/>
      <c r="GQ994" s="28"/>
      <c r="GR994" s="28"/>
      <c r="GS994" s="28"/>
      <c r="GT994" s="28"/>
      <c r="GU994" s="28"/>
      <c r="GV994" s="28"/>
      <c r="GW994" s="28"/>
      <c r="GX994" s="28"/>
      <c r="GY994" s="28"/>
      <c r="GZ994" s="28"/>
      <c r="HA994" s="28"/>
      <c r="HB994" s="28"/>
      <c r="HC994" s="28"/>
      <c r="HD994" s="28"/>
      <c r="HE994" s="28"/>
      <c r="HF994" s="28"/>
      <c r="HG994" s="28"/>
      <c r="HH994" s="28"/>
      <c r="HI994" s="28"/>
      <c r="HJ994" s="28"/>
      <c r="HK994" s="28"/>
      <c r="HL994" s="28"/>
      <c r="HM994" s="28"/>
      <c r="HN994" s="28"/>
      <c r="HO994" s="28"/>
      <c r="HP994" s="28"/>
      <c r="HQ994" s="28"/>
      <c r="HR994" s="28"/>
      <c r="HS994" s="28"/>
      <c r="HT994" s="28"/>
      <c r="HU994" s="28"/>
      <c r="HV994" s="28"/>
      <c r="HW994" s="28"/>
      <c r="HX994" s="28"/>
      <c r="HY994" s="28"/>
      <c r="HZ994" s="28"/>
      <c r="IA994" s="28"/>
      <c r="IB994" s="28"/>
      <c r="IC994" s="28"/>
      <c r="ID994" s="28"/>
      <c r="IE994" s="28"/>
      <c r="IF994" s="28"/>
      <c r="IG994" s="28"/>
      <c r="IH994" s="28"/>
      <c r="II994" s="28"/>
      <c r="IJ994" s="28"/>
      <c r="IK994" s="28"/>
      <c r="IL994" s="28"/>
      <c r="IM994" s="28"/>
      <c r="IN994" s="28"/>
      <c r="IO994" s="28"/>
      <c r="IP994" s="28"/>
      <c r="IQ994" s="28"/>
      <c r="IR994" s="28"/>
      <c r="IS994" s="28"/>
      <c r="IT994" s="28"/>
      <c r="IU994" s="28"/>
    </row>
    <row r="995" spans="1:255" s="206" customFormat="1">
      <c r="A995" s="222"/>
      <c r="B995" s="223"/>
      <c r="C995" s="206" t="s">
        <v>288</v>
      </c>
      <c r="F995" s="230"/>
      <c r="G995" s="173"/>
      <c r="H995" s="9"/>
      <c r="I995" s="173"/>
      <c r="K995" s="201"/>
      <c r="L995" s="201"/>
      <c r="M995" s="201"/>
      <c r="N995" s="201"/>
      <c r="O995" s="201"/>
      <c r="P995" s="201"/>
      <c r="Q995" s="201"/>
    </row>
    <row r="996" spans="1:255" s="206" customFormat="1" ht="57">
      <c r="A996" s="222" t="s">
        <v>23</v>
      </c>
      <c r="B996" s="223">
        <v>10</v>
      </c>
      <c r="C996" s="22" t="s">
        <v>334</v>
      </c>
      <c r="D996" s="224" t="s">
        <v>301</v>
      </c>
      <c r="F996" s="230"/>
      <c r="G996" s="173"/>
      <c r="H996" s="9"/>
      <c r="I996" s="201"/>
      <c r="K996" s="201"/>
      <c r="L996" s="201"/>
      <c r="M996" s="201"/>
      <c r="N996" s="201"/>
      <c r="O996" s="201"/>
      <c r="P996" s="201"/>
      <c r="Q996" s="201"/>
    </row>
    <row r="997" spans="1:255" s="206" customFormat="1">
      <c r="A997" s="202"/>
      <c r="B997" s="240"/>
      <c r="C997" s="240" t="s">
        <v>324</v>
      </c>
      <c r="D997" s="204"/>
      <c r="F997" s="241">
        <v>70</v>
      </c>
      <c r="G997" s="194" t="s">
        <v>232</v>
      </c>
      <c r="H997" s="9"/>
      <c r="I997" s="201"/>
      <c r="J997" s="238"/>
      <c r="K997" s="27">
        <f>+IF($C997=K$1,$F997*$H1003,0)</f>
        <v>0</v>
      </c>
      <c r="L997" s="27">
        <f t="shared" ref="L997:Q997" si="451">+IF($C997=L$1,$F997*$H1003,0)</f>
        <v>0</v>
      </c>
      <c r="M997" s="27">
        <f t="shared" si="451"/>
        <v>0</v>
      </c>
      <c r="N997" s="27">
        <f t="shared" si="451"/>
        <v>0</v>
      </c>
      <c r="O997" s="27">
        <f t="shared" si="451"/>
        <v>0</v>
      </c>
      <c r="P997" s="27">
        <f t="shared" si="451"/>
        <v>0</v>
      </c>
      <c r="Q997" s="27">
        <f t="shared" si="451"/>
        <v>0</v>
      </c>
    </row>
    <row r="998" spans="1:255" s="206" customFormat="1">
      <c r="A998" s="202"/>
      <c r="B998" s="240"/>
      <c r="C998" s="240" t="s">
        <v>325</v>
      </c>
      <c r="D998" s="204"/>
      <c r="F998" s="241">
        <v>70</v>
      </c>
      <c r="G998" s="194" t="s">
        <v>232</v>
      </c>
      <c r="H998" s="9"/>
      <c r="I998" s="201"/>
      <c r="J998" s="238"/>
      <c r="K998" s="27">
        <f>+IF($C998=K$1,$F998*$H1003,0)</f>
        <v>0</v>
      </c>
      <c r="L998" s="27">
        <f t="shared" ref="L998:Q998" si="452">+IF($C998=L$1,$F998*$H1003,0)</f>
        <v>0</v>
      </c>
      <c r="M998" s="27">
        <f t="shared" si="452"/>
        <v>0</v>
      </c>
      <c r="N998" s="27">
        <f t="shared" si="452"/>
        <v>0</v>
      </c>
      <c r="O998" s="27">
        <f t="shared" si="452"/>
        <v>0</v>
      </c>
      <c r="P998" s="27">
        <f t="shared" si="452"/>
        <v>0</v>
      </c>
      <c r="Q998" s="27">
        <f t="shared" si="452"/>
        <v>0</v>
      </c>
    </row>
    <row r="999" spans="1:255" s="206" customFormat="1">
      <c r="A999" s="202"/>
      <c r="B999" s="240"/>
      <c r="C999" s="240" t="s">
        <v>326</v>
      </c>
      <c r="D999" s="204"/>
      <c r="F999" s="241">
        <v>100</v>
      </c>
      <c r="G999" s="194" t="s">
        <v>232</v>
      </c>
      <c r="H999" s="9"/>
      <c r="I999" s="201"/>
      <c r="J999" s="238"/>
      <c r="K999" s="27">
        <f>+IF($C999=K$1,$F999*$H1003,0)</f>
        <v>0</v>
      </c>
      <c r="L999" s="27">
        <f t="shared" ref="L999:Q999" si="453">+IF($C999=L$1,$F999*$H1003,0)</f>
        <v>0</v>
      </c>
      <c r="M999" s="27">
        <f t="shared" si="453"/>
        <v>0</v>
      </c>
      <c r="N999" s="27">
        <f t="shared" si="453"/>
        <v>0</v>
      </c>
      <c r="O999" s="27">
        <f t="shared" si="453"/>
        <v>0</v>
      </c>
      <c r="P999" s="27">
        <f t="shared" si="453"/>
        <v>0</v>
      </c>
      <c r="Q999" s="27">
        <f t="shared" si="453"/>
        <v>0</v>
      </c>
    </row>
    <row r="1000" spans="1:255" s="206" customFormat="1">
      <c r="A1000" s="202"/>
      <c r="B1000" s="240"/>
      <c r="C1000" s="240" t="s">
        <v>327</v>
      </c>
      <c r="D1000" s="204"/>
      <c r="F1000" s="241">
        <v>70</v>
      </c>
      <c r="G1000" s="194" t="s">
        <v>232</v>
      </c>
      <c r="H1000" s="9"/>
      <c r="I1000" s="201"/>
      <c r="J1000" s="238"/>
      <c r="K1000" s="27">
        <f>+IF($C1000=K$1,$F1000*$H1003,0)</f>
        <v>0</v>
      </c>
      <c r="L1000" s="27">
        <f t="shared" ref="L1000:Q1000" si="454">+IF($C1000=L$1,$F1000*$H1003,0)</f>
        <v>0</v>
      </c>
      <c r="M1000" s="27">
        <f t="shared" si="454"/>
        <v>0</v>
      </c>
      <c r="N1000" s="27">
        <f t="shared" si="454"/>
        <v>0</v>
      </c>
      <c r="O1000" s="27">
        <f t="shared" si="454"/>
        <v>0</v>
      </c>
      <c r="P1000" s="27">
        <f t="shared" si="454"/>
        <v>0</v>
      </c>
      <c r="Q1000" s="27">
        <f t="shared" si="454"/>
        <v>0</v>
      </c>
    </row>
    <row r="1001" spans="1:255" s="206" customFormat="1">
      <c r="A1001" s="202"/>
      <c r="B1001" s="240"/>
      <c r="C1001" s="240" t="s">
        <v>328</v>
      </c>
      <c r="D1001" s="204"/>
      <c r="F1001" s="241">
        <v>100</v>
      </c>
      <c r="G1001" s="194" t="s">
        <v>232</v>
      </c>
      <c r="H1001" s="9"/>
      <c r="I1001" s="201"/>
      <c r="J1001" s="238"/>
      <c r="K1001" s="27">
        <f>+IF($C1001=K$1,$F1001*$H1003,0)</f>
        <v>0</v>
      </c>
      <c r="L1001" s="27">
        <f t="shared" ref="L1001:Q1001" si="455">+IF($C1001=L$1,$F1001*$H1003,0)</f>
        <v>0</v>
      </c>
      <c r="M1001" s="27">
        <f t="shared" si="455"/>
        <v>0</v>
      </c>
      <c r="N1001" s="27">
        <f t="shared" si="455"/>
        <v>0</v>
      </c>
      <c r="O1001" s="27">
        <f t="shared" si="455"/>
        <v>0</v>
      </c>
      <c r="P1001" s="27">
        <f t="shared" si="455"/>
        <v>0</v>
      </c>
      <c r="Q1001" s="27">
        <f t="shared" si="455"/>
        <v>0</v>
      </c>
    </row>
    <row r="1002" spans="1:255" s="28" customFormat="1">
      <c r="A1002" s="202"/>
      <c r="B1002" s="240"/>
      <c r="C1002" s="240" t="s">
        <v>329</v>
      </c>
      <c r="D1002" s="204"/>
      <c r="E1002" s="206"/>
      <c r="F1002" s="242">
        <v>70</v>
      </c>
      <c r="G1002" s="198" t="s">
        <v>232</v>
      </c>
      <c r="H1002" s="9"/>
      <c r="I1002" s="201"/>
      <c r="J1002" s="238"/>
      <c r="K1002" s="27">
        <f>+IF($C1002=K$1,$F1002*$H1003,0)</f>
        <v>0</v>
      </c>
      <c r="L1002" s="27">
        <f t="shared" ref="L1002:Q1002" si="456">+IF($C1002=L$1,$F1002*$H1003,0)</f>
        <v>0</v>
      </c>
      <c r="M1002" s="27">
        <f t="shared" si="456"/>
        <v>0</v>
      </c>
      <c r="N1002" s="27">
        <f t="shared" si="456"/>
        <v>0</v>
      </c>
      <c r="O1002" s="27">
        <f t="shared" si="456"/>
        <v>0</v>
      </c>
      <c r="P1002" s="27">
        <f t="shared" si="456"/>
        <v>0</v>
      </c>
      <c r="Q1002" s="27">
        <f t="shared" si="456"/>
        <v>0</v>
      </c>
      <c r="R1002" s="206"/>
      <c r="S1002" s="206"/>
      <c r="T1002" s="206"/>
      <c r="U1002" s="206"/>
      <c r="V1002" s="206"/>
      <c r="W1002" s="206"/>
      <c r="X1002" s="206"/>
      <c r="Y1002" s="206"/>
      <c r="Z1002" s="206"/>
      <c r="AA1002" s="206"/>
      <c r="AB1002" s="206"/>
      <c r="AC1002" s="206"/>
      <c r="AD1002" s="206"/>
      <c r="AE1002" s="206"/>
      <c r="AF1002" s="206"/>
      <c r="AG1002" s="206"/>
      <c r="AH1002" s="206"/>
      <c r="AI1002" s="206"/>
      <c r="AJ1002" s="206"/>
      <c r="AK1002" s="206"/>
      <c r="AL1002" s="206"/>
      <c r="AM1002" s="206"/>
      <c r="AN1002" s="206"/>
      <c r="AO1002" s="206"/>
      <c r="AP1002" s="206"/>
      <c r="AQ1002" s="206"/>
      <c r="AR1002" s="206"/>
      <c r="AS1002" s="206"/>
      <c r="AT1002" s="206"/>
      <c r="AU1002" s="206"/>
      <c r="AV1002" s="206"/>
      <c r="AW1002" s="206"/>
      <c r="AX1002" s="206"/>
      <c r="AY1002" s="206"/>
      <c r="AZ1002" s="206"/>
      <c r="BA1002" s="206"/>
      <c r="BB1002" s="206"/>
      <c r="BC1002" s="206"/>
      <c r="BD1002" s="206"/>
      <c r="BE1002" s="206"/>
      <c r="BF1002" s="206"/>
      <c r="BG1002" s="206"/>
      <c r="BH1002" s="206"/>
      <c r="BI1002" s="206"/>
      <c r="BJ1002" s="206"/>
      <c r="BK1002" s="206"/>
      <c r="BL1002" s="206"/>
      <c r="BM1002" s="206"/>
      <c r="BN1002" s="206"/>
      <c r="BO1002" s="206"/>
      <c r="BP1002" s="206"/>
      <c r="BQ1002" s="206"/>
      <c r="BR1002" s="206"/>
      <c r="BS1002" s="206"/>
      <c r="BT1002" s="206"/>
      <c r="BU1002" s="206"/>
      <c r="BV1002" s="206"/>
      <c r="BW1002" s="206"/>
      <c r="BX1002" s="206"/>
      <c r="BY1002" s="206"/>
      <c r="BZ1002" s="206"/>
      <c r="CA1002" s="206"/>
      <c r="CB1002" s="206"/>
      <c r="CC1002" s="206"/>
      <c r="CD1002" s="206"/>
      <c r="CE1002" s="206"/>
      <c r="CF1002" s="206"/>
      <c r="CG1002" s="206"/>
      <c r="CH1002" s="206"/>
      <c r="CI1002" s="206"/>
      <c r="CJ1002" s="206"/>
      <c r="CK1002" s="206"/>
      <c r="CL1002" s="206"/>
      <c r="CM1002" s="206"/>
      <c r="CN1002" s="206"/>
      <c r="CO1002" s="206"/>
      <c r="CP1002" s="206"/>
      <c r="CQ1002" s="206"/>
      <c r="CR1002" s="206"/>
      <c r="CS1002" s="206"/>
      <c r="CT1002" s="206"/>
      <c r="CU1002" s="206"/>
      <c r="CV1002" s="206"/>
      <c r="CW1002" s="206"/>
      <c r="CX1002" s="206"/>
      <c r="CY1002" s="206"/>
      <c r="CZ1002" s="206"/>
      <c r="DA1002" s="206"/>
      <c r="DB1002" s="206"/>
      <c r="DC1002" s="206"/>
      <c r="DD1002" s="206"/>
      <c r="DE1002" s="206"/>
      <c r="DF1002" s="206"/>
      <c r="DG1002" s="206"/>
      <c r="DH1002" s="206"/>
      <c r="DI1002" s="206"/>
      <c r="DJ1002" s="206"/>
      <c r="DK1002" s="206"/>
      <c r="DL1002" s="206"/>
      <c r="DM1002" s="206"/>
      <c r="DN1002" s="206"/>
      <c r="DO1002" s="206"/>
      <c r="DP1002" s="206"/>
      <c r="DQ1002" s="206"/>
      <c r="DR1002" s="206"/>
      <c r="DS1002" s="206"/>
      <c r="DT1002" s="206"/>
      <c r="DU1002" s="206"/>
      <c r="DV1002" s="206"/>
      <c r="DW1002" s="206"/>
      <c r="DX1002" s="206"/>
      <c r="DY1002" s="206"/>
      <c r="DZ1002" s="206"/>
      <c r="EA1002" s="206"/>
      <c r="EB1002" s="206"/>
      <c r="EC1002" s="206"/>
      <c r="ED1002" s="206"/>
      <c r="EE1002" s="206"/>
      <c r="EF1002" s="206"/>
      <c r="EG1002" s="206"/>
      <c r="EH1002" s="206"/>
      <c r="EI1002" s="206"/>
      <c r="EJ1002" s="206"/>
      <c r="EK1002" s="206"/>
      <c r="EL1002" s="206"/>
      <c r="EM1002" s="206"/>
      <c r="EN1002" s="206"/>
      <c r="EO1002" s="206"/>
      <c r="EP1002" s="206"/>
      <c r="EQ1002" s="206"/>
      <c r="ER1002" s="206"/>
      <c r="ES1002" s="206"/>
      <c r="ET1002" s="206"/>
      <c r="EU1002" s="206"/>
      <c r="EV1002" s="206"/>
      <c r="EW1002" s="206"/>
      <c r="EX1002" s="206"/>
      <c r="EY1002" s="206"/>
      <c r="EZ1002" s="206"/>
      <c r="FA1002" s="206"/>
      <c r="FB1002" s="206"/>
      <c r="FC1002" s="206"/>
      <c r="FD1002" s="206"/>
      <c r="FE1002" s="206"/>
      <c r="FF1002" s="206"/>
      <c r="FG1002" s="206"/>
      <c r="FH1002" s="206"/>
      <c r="FI1002" s="206"/>
      <c r="FJ1002" s="206"/>
      <c r="FK1002" s="206"/>
      <c r="FL1002" s="206"/>
      <c r="FM1002" s="206"/>
      <c r="FN1002" s="206"/>
      <c r="FO1002" s="206"/>
      <c r="FP1002" s="206"/>
      <c r="FQ1002" s="206"/>
      <c r="FR1002" s="206"/>
      <c r="FS1002" s="206"/>
      <c r="FT1002" s="206"/>
      <c r="FU1002" s="206"/>
      <c r="FV1002" s="206"/>
      <c r="FW1002" s="206"/>
      <c r="FX1002" s="206"/>
      <c r="FY1002" s="206"/>
      <c r="FZ1002" s="206"/>
      <c r="GA1002" s="206"/>
      <c r="GB1002" s="206"/>
      <c r="GC1002" s="206"/>
      <c r="GD1002" s="206"/>
      <c r="GE1002" s="206"/>
      <c r="GF1002" s="206"/>
      <c r="GG1002" s="206"/>
      <c r="GH1002" s="206"/>
      <c r="GI1002" s="206"/>
      <c r="GJ1002" s="206"/>
      <c r="GK1002" s="206"/>
      <c r="GL1002" s="206"/>
      <c r="GM1002" s="206"/>
      <c r="GN1002" s="206"/>
      <c r="GO1002" s="206"/>
      <c r="GP1002" s="206"/>
      <c r="GQ1002" s="206"/>
      <c r="GR1002" s="206"/>
      <c r="GS1002" s="206"/>
      <c r="GT1002" s="206"/>
      <c r="GU1002" s="206"/>
      <c r="GV1002" s="206"/>
      <c r="GW1002" s="206"/>
      <c r="GX1002" s="206"/>
      <c r="GY1002" s="206"/>
      <c r="GZ1002" s="206"/>
      <c r="HA1002" s="206"/>
      <c r="HB1002" s="206"/>
      <c r="HC1002" s="206"/>
      <c r="HD1002" s="206"/>
      <c r="HE1002" s="206"/>
      <c r="HF1002" s="206"/>
      <c r="HG1002" s="206"/>
      <c r="HH1002" s="206"/>
      <c r="HI1002" s="206"/>
      <c r="HJ1002" s="206"/>
      <c r="HK1002" s="206"/>
      <c r="HL1002" s="206"/>
      <c r="HM1002" s="206"/>
      <c r="HN1002" s="206"/>
      <c r="HO1002" s="206"/>
      <c r="HP1002" s="206"/>
      <c r="HQ1002" s="206"/>
      <c r="HR1002" s="206"/>
      <c r="HS1002" s="206"/>
      <c r="HT1002" s="206"/>
      <c r="HU1002" s="206"/>
      <c r="HV1002" s="206"/>
      <c r="HW1002" s="206"/>
      <c r="HX1002" s="206"/>
      <c r="HY1002" s="206"/>
      <c r="HZ1002" s="206"/>
      <c r="IA1002" s="206"/>
      <c r="IB1002" s="206"/>
      <c r="IC1002" s="206"/>
      <c r="ID1002" s="206"/>
      <c r="IE1002" s="206"/>
      <c r="IF1002" s="206"/>
      <c r="IG1002" s="206"/>
      <c r="IH1002" s="206"/>
      <c r="II1002" s="206"/>
      <c r="IJ1002" s="206"/>
      <c r="IK1002" s="206"/>
      <c r="IL1002" s="206"/>
      <c r="IM1002" s="206"/>
      <c r="IN1002" s="206"/>
      <c r="IO1002" s="206"/>
      <c r="IP1002" s="206"/>
      <c r="IQ1002" s="206"/>
      <c r="IR1002" s="206"/>
      <c r="IS1002" s="206"/>
      <c r="IT1002" s="206"/>
      <c r="IU1002" s="206"/>
    </row>
    <row r="1003" spans="1:255" s="28" customFormat="1">
      <c r="A1003" s="202"/>
      <c r="B1003" s="240"/>
      <c r="C1003" s="206"/>
      <c r="D1003" s="204"/>
      <c r="E1003" s="206"/>
      <c r="F1003" s="199">
        <f>SUM(F997:F1002)</f>
        <v>480</v>
      </c>
      <c r="G1003" s="25" t="s">
        <v>232</v>
      </c>
      <c r="H1003" s="348">
        <v>0</v>
      </c>
      <c r="I1003" s="201">
        <f>F1003*ROUND(H1003,2)</f>
        <v>0</v>
      </c>
      <c r="J1003" s="238"/>
      <c r="K1003" s="201"/>
      <c r="L1003" s="201"/>
      <c r="M1003" s="201"/>
      <c r="N1003" s="201"/>
      <c r="O1003" s="201"/>
      <c r="P1003" s="201"/>
      <c r="Q1003" s="201"/>
      <c r="R1003" s="206"/>
      <c r="S1003" s="206"/>
      <c r="T1003" s="206"/>
      <c r="U1003" s="206"/>
      <c r="V1003" s="206"/>
      <c r="W1003" s="206"/>
      <c r="X1003" s="206"/>
      <c r="Y1003" s="206"/>
      <c r="Z1003" s="206"/>
      <c r="AA1003" s="206"/>
      <c r="AB1003" s="206"/>
      <c r="AC1003" s="206"/>
      <c r="AD1003" s="206"/>
      <c r="AE1003" s="206"/>
      <c r="AF1003" s="206"/>
      <c r="AG1003" s="206"/>
      <c r="AH1003" s="206"/>
      <c r="AI1003" s="206"/>
      <c r="AJ1003" s="206"/>
      <c r="AK1003" s="206"/>
      <c r="AL1003" s="206"/>
      <c r="AM1003" s="206"/>
      <c r="AN1003" s="206"/>
      <c r="AO1003" s="206"/>
      <c r="AP1003" s="206"/>
      <c r="AQ1003" s="206"/>
      <c r="AR1003" s="206"/>
      <c r="AS1003" s="206"/>
      <c r="AT1003" s="206"/>
      <c r="AU1003" s="206"/>
      <c r="AV1003" s="206"/>
      <c r="AW1003" s="206"/>
      <c r="AX1003" s="206"/>
      <c r="AY1003" s="206"/>
      <c r="AZ1003" s="206"/>
      <c r="BA1003" s="206"/>
      <c r="BB1003" s="206"/>
      <c r="BC1003" s="206"/>
      <c r="BD1003" s="206"/>
      <c r="BE1003" s="206"/>
      <c r="BF1003" s="206"/>
      <c r="BG1003" s="206"/>
      <c r="BH1003" s="206"/>
      <c r="BI1003" s="206"/>
      <c r="BJ1003" s="206"/>
      <c r="BK1003" s="206"/>
      <c r="BL1003" s="206"/>
      <c r="BM1003" s="206"/>
      <c r="BN1003" s="206"/>
      <c r="BO1003" s="206"/>
      <c r="BP1003" s="206"/>
      <c r="BQ1003" s="206"/>
      <c r="BR1003" s="206"/>
      <c r="BS1003" s="206"/>
      <c r="BT1003" s="206"/>
      <c r="BU1003" s="206"/>
      <c r="BV1003" s="206"/>
      <c r="BW1003" s="206"/>
      <c r="BX1003" s="206"/>
      <c r="BY1003" s="206"/>
      <c r="BZ1003" s="206"/>
      <c r="CA1003" s="206"/>
      <c r="CB1003" s="206"/>
      <c r="CC1003" s="206"/>
      <c r="CD1003" s="206"/>
      <c r="CE1003" s="206"/>
      <c r="CF1003" s="206"/>
      <c r="CG1003" s="206"/>
      <c r="CH1003" s="206"/>
      <c r="CI1003" s="206"/>
      <c r="CJ1003" s="206"/>
      <c r="CK1003" s="206"/>
      <c r="CL1003" s="206"/>
      <c r="CM1003" s="206"/>
      <c r="CN1003" s="206"/>
      <c r="CO1003" s="206"/>
      <c r="CP1003" s="206"/>
      <c r="CQ1003" s="206"/>
      <c r="CR1003" s="206"/>
      <c r="CS1003" s="206"/>
      <c r="CT1003" s="206"/>
      <c r="CU1003" s="206"/>
      <c r="CV1003" s="206"/>
      <c r="CW1003" s="206"/>
      <c r="CX1003" s="206"/>
      <c r="CY1003" s="206"/>
      <c r="CZ1003" s="206"/>
      <c r="DA1003" s="206"/>
      <c r="DB1003" s="206"/>
      <c r="DC1003" s="206"/>
      <c r="DD1003" s="206"/>
      <c r="DE1003" s="206"/>
      <c r="DF1003" s="206"/>
      <c r="DG1003" s="206"/>
      <c r="DH1003" s="206"/>
      <c r="DI1003" s="206"/>
      <c r="DJ1003" s="206"/>
      <c r="DK1003" s="206"/>
      <c r="DL1003" s="206"/>
      <c r="DM1003" s="206"/>
      <c r="DN1003" s="206"/>
      <c r="DO1003" s="206"/>
      <c r="DP1003" s="206"/>
      <c r="DQ1003" s="206"/>
      <c r="DR1003" s="206"/>
      <c r="DS1003" s="206"/>
      <c r="DT1003" s="206"/>
      <c r="DU1003" s="206"/>
      <c r="DV1003" s="206"/>
      <c r="DW1003" s="206"/>
      <c r="DX1003" s="206"/>
      <c r="DY1003" s="206"/>
      <c r="DZ1003" s="206"/>
      <c r="EA1003" s="206"/>
      <c r="EB1003" s="206"/>
      <c r="EC1003" s="206"/>
      <c r="ED1003" s="206"/>
      <c r="EE1003" s="206"/>
      <c r="EF1003" s="206"/>
      <c r="EG1003" s="206"/>
      <c r="EH1003" s="206"/>
      <c r="EI1003" s="206"/>
      <c r="EJ1003" s="206"/>
      <c r="EK1003" s="206"/>
      <c r="EL1003" s="206"/>
      <c r="EM1003" s="206"/>
      <c r="EN1003" s="206"/>
      <c r="EO1003" s="206"/>
      <c r="EP1003" s="206"/>
      <c r="EQ1003" s="206"/>
      <c r="ER1003" s="206"/>
      <c r="ES1003" s="206"/>
      <c r="ET1003" s="206"/>
      <c r="EU1003" s="206"/>
      <c r="EV1003" s="206"/>
      <c r="EW1003" s="206"/>
      <c r="EX1003" s="206"/>
      <c r="EY1003" s="206"/>
      <c r="EZ1003" s="206"/>
      <c r="FA1003" s="206"/>
      <c r="FB1003" s="206"/>
      <c r="FC1003" s="206"/>
      <c r="FD1003" s="206"/>
      <c r="FE1003" s="206"/>
      <c r="FF1003" s="206"/>
      <c r="FG1003" s="206"/>
      <c r="FH1003" s="206"/>
      <c r="FI1003" s="206"/>
      <c r="FJ1003" s="206"/>
      <c r="FK1003" s="206"/>
      <c r="FL1003" s="206"/>
      <c r="FM1003" s="206"/>
      <c r="FN1003" s="206"/>
      <c r="FO1003" s="206"/>
      <c r="FP1003" s="206"/>
      <c r="FQ1003" s="206"/>
      <c r="FR1003" s="206"/>
      <c r="FS1003" s="206"/>
      <c r="FT1003" s="206"/>
      <c r="FU1003" s="206"/>
      <c r="FV1003" s="206"/>
      <c r="FW1003" s="206"/>
      <c r="FX1003" s="206"/>
      <c r="FY1003" s="206"/>
      <c r="FZ1003" s="206"/>
      <c r="GA1003" s="206"/>
      <c r="GB1003" s="206"/>
      <c r="GC1003" s="206"/>
      <c r="GD1003" s="206"/>
      <c r="GE1003" s="206"/>
      <c r="GF1003" s="206"/>
      <c r="GG1003" s="206"/>
      <c r="GH1003" s="206"/>
      <c r="GI1003" s="206"/>
      <c r="GJ1003" s="206"/>
      <c r="GK1003" s="206"/>
      <c r="GL1003" s="206"/>
      <c r="GM1003" s="206"/>
      <c r="GN1003" s="206"/>
      <c r="GO1003" s="206"/>
      <c r="GP1003" s="206"/>
      <c r="GQ1003" s="206"/>
      <c r="GR1003" s="206"/>
      <c r="GS1003" s="206"/>
      <c r="GT1003" s="206"/>
      <c r="GU1003" s="206"/>
      <c r="GV1003" s="206"/>
      <c r="GW1003" s="206"/>
      <c r="GX1003" s="206"/>
      <c r="GY1003" s="206"/>
      <c r="GZ1003" s="206"/>
      <c r="HA1003" s="206"/>
      <c r="HB1003" s="206"/>
      <c r="HC1003" s="206"/>
      <c r="HD1003" s="206"/>
      <c r="HE1003" s="206"/>
      <c r="HF1003" s="206"/>
      <c r="HG1003" s="206"/>
      <c r="HH1003" s="206"/>
      <c r="HI1003" s="206"/>
      <c r="HJ1003" s="206"/>
      <c r="HK1003" s="206"/>
      <c r="HL1003" s="206"/>
      <c r="HM1003" s="206"/>
      <c r="HN1003" s="206"/>
      <c r="HO1003" s="206"/>
      <c r="HP1003" s="206"/>
      <c r="HQ1003" s="206"/>
      <c r="HR1003" s="206"/>
      <c r="HS1003" s="206"/>
      <c r="HT1003" s="206"/>
      <c r="HU1003" s="206"/>
      <c r="HV1003" s="206"/>
      <c r="HW1003" s="206"/>
      <c r="HX1003" s="206"/>
      <c r="HY1003" s="206"/>
      <c r="HZ1003" s="206"/>
      <c r="IA1003" s="206"/>
      <c r="IB1003" s="206"/>
      <c r="IC1003" s="206"/>
      <c r="ID1003" s="206"/>
      <c r="IE1003" s="206"/>
      <c r="IF1003" s="206"/>
      <c r="IG1003" s="206"/>
      <c r="IH1003" s="206"/>
      <c r="II1003" s="206"/>
      <c r="IJ1003" s="206"/>
      <c r="IK1003" s="206"/>
      <c r="IL1003" s="206"/>
      <c r="IM1003" s="206"/>
      <c r="IN1003" s="206"/>
      <c r="IO1003" s="206"/>
      <c r="IP1003" s="206"/>
      <c r="IQ1003" s="206"/>
      <c r="IR1003" s="206"/>
      <c r="IS1003" s="206"/>
      <c r="IT1003" s="206"/>
      <c r="IU1003" s="206"/>
    </row>
    <row r="1004" spans="1:255" s="28" customFormat="1">
      <c r="A1004" s="222"/>
      <c r="B1004" s="223"/>
      <c r="C1004" s="224"/>
      <c r="D1004" s="206"/>
      <c r="E1004" s="206"/>
      <c r="F1004" s="230"/>
      <c r="G1004" s="173"/>
      <c r="H1004" s="9"/>
      <c r="I1004" s="173"/>
      <c r="J1004" s="206"/>
      <c r="K1004" s="201"/>
      <c r="L1004" s="201"/>
      <c r="M1004" s="201"/>
      <c r="N1004" s="201"/>
      <c r="O1004" s="201"/>
      <c r="P1004" s="201"/>
      <c r="Q1004" s="201"/>
      <c r="R1004" s="206"/>
      <c r="S1004" s="206"/>
      <c r="T1004" s="206"/>
      <c r="U1004" s="206"/>
      <c r="V1004" s="206"/>
      <c r="W1004" s="206"/>
      <c r="X1004" s="206"/>
      <c r="Y1004" s="206"/>
      <c r="Z1004" s="206"/>
      <c r="AA1004" s="206"/>
      <c r="AB1004" s="206"/>
      <c r="AC1004" s="206"/>
      <c r="AD1004" s="206"/>
      <c r="AE1004" s="206"/>
      <c r="AF1004" s="206"/>
      <c r="AG1004" s="206"/>
      <c r="AH1004" s="206"/>
      <c r="AI1004" s="206"/>
      <c r="AJ1004" s="206"/>
      <c r="AK1004" s="206"/>
      <c r="AL1004" s="206"/>
      <c r="AM1004" s="206"/>
      <c r="AN1004" s="206"/>
      <c r="AO1004" s="206"/>
      <c r="AP1004" s="206"/>
      <c r="AQ1004" s="206"/>
      <c r="AR1004" s="206"/>
      <c r="AS1004" s="206"/>
      <c r="AT1004" s="206"/>
      <c r="AU1004" s="206"/>
      <c r="AV1004" s="206"/>
      <c r="AW1004" s="206"/>
      <c r="AX1004" s="206"/>
      <c r="AY1004" s="206"/>
      <c r="AZ1004" s="206"/>
      <c r="BA1004" s="206"/>
      <c r="BB1004" s="206"/>
      <c r="BC1004" s="206"/>
      <c r="BD1004" s="206"/>
      <c r="BE1004" s="206"/>
      <c r="BF1004" s="206"/>
      <c r="BG1004" s="206"/>
      <c r="BH1004" s="206"/>
      <c r="BI1004" s="206"/>
      <c r="BJ1004" s="206"/>
      <c r="BK1004" s="206"/>
      <c r="BL1004" s="206"/>
      <c r="BM1004" s="206"/>
      <c r="BN1004" s="206"/>
      <c r="BO1004" s="206"/>
      <c r="BP1004" s="206"/>
      <c r="BQ1004" s="206"/>
      <c r="BR1004" s="206"/>
      <c r="BS1004" s="206"/>
      <c r="BT1004" s="206"/>
      <c r="BU1004" s="206"/>
      <c r="BV1004" s="206"/>
      <c r="BW1004" s="206"/>
      <c r="BX1004" s="206"/>
      <c r="BY1004" s="206"/>
      <c r="BZ1004" s="206"/>
      <c r="CA1004" s="206"/>
      <c r="CB1004" s="206"/>
      <c r="CC1004" s="206"/>
      <c r="CD1004" s="206"/>
      <c r="CE1004" s="206"/>
      <c r="CF1004" s="206"/>
      <c r="CG1004" s="206"/>
      <c r="CH1004" s="206"/>
      <c r="CI1004" s="206"/>
      <c r="CJ1004" s="206"/>
      <c r="CK1004" s="206"/>
      <c r="CL1004" s="206"/>
      <c r="CM1004" s="206"/>
      <c r="CN1004" s="206"/>
      <c r="CO1004" s="206"/>
      <c r="CP1004" s="206"/>
      <c r="CQ1004" s="206"/>
      <c r="CR1004" s="206"/>
      <c r="CS1004" s="206"/>
      <c r="CT1004" s="206"/>
      <c r="CU1004" s="206"/>
      <c r="CV1004" s="206"/>
      <c r="CW1004" s="206"/>
      <c r="CX1004" s="206"/>
      <c r="CY1004" s="206"/>
      <c r="CZ1004" s="206"/>
      <c r="DA1004" s="206"/>
      <c r="DB1004" s="206"/>
      <c r="DC1004" s="206"/>
      <c r="DD1004" s="206"/>
      <c r="DE1004" s="206"/>
      <c r="DF1004" s="206"/>
      <c r="DG1004" s="206"/>
      <c r="DH1004" s="206"/>
      <c r="DI1004" s="206"/>
      <c r="DJ1004" s="206"/>
      <c r="DK1004" s="206"/>
      <c r="DL1004" s="206"/>
      <c r="DM1004" s="206"/>
      <c r="DN1004" s="206"/>
      <c r="DO1004" s="206"/>
      <c r="DP1004" s="206"/>
      <c r="DQ1004" s="206"/>
      <c r="DR1004" s="206"/>
      <c r="DS1004" s="206"/>
      <c r="DT1004" s="206"/>
      <c r="DU1004" s="206"/>
      <c r="DV1004" s="206"/>
      <c r="DW1004" s="206"/>
      <c r="DX1004" s="206"/>
      <c r="DY1004" s="206"/>
      <c r="DZ1004" s="206"/>
      <c r="EA1004" s="206"/>
      <c r="EB1004" s="206"/>
      <c r="EC1004" s="206"/>
      <c r="ED1004" s="206"/>
      <c r="EE1004" s="206"/>
      <c r="EF1004" s="206"/>
      <c r="EG1004" s="206"/>
      <c r="EH1004" s="206"/>
      <c r="EI1004" s="206"/>
      <c r="EJ1004" s="206"/>
      <c r="EK1004" s="206"/>
      <c r="EL1004" s="206"/>
      <c r="EM1004" s="206"/>
      <c r="EN1004" s="206"/>
      <c r="EO1004" s="206"/>
      <c r="EP1004" s="206"/>
      <c r="EQ1004" s="206"/>
      <c r="ER1004" s="206"/>
      <c r="ES1004" s="206"/>
      <c r="ET1004" s="206"/>
      <c r="EU1004" s="206"/>
      <c r="EV1004" s="206"/>
      <c r="EW1004" s="206"/>
      <c r="EX1004" s="206"/>
      <c r="EY1004" s="206"/>
      <c r="EZ1004" s="206"/>
      <c r="FA1004" s="206"/>
      <c r="FB1004" s="206"/>
      <c r="FC1004" s="206"/>
      <c r="FD1004" s="206"/>
      <c r="FE1004" s="206"/>
      <c r="FF1004" s="206"/>
      <c r="FG1004" s="206"/>
      <c r="FH1004" s="206"/>
      <c r="FI1004" s="206"/>
      <c r="FJ1004" s="206"/>
      <c r="FK1004" s="206"/>
      <c r="FL1004" s="206"/>
      <c r="FM1004" s="206"/>
      <c r="FN1004" s="206"/>
      <c r="FO1004" s="206"/>
      <c r="FP1004" s="206"/>
      <c r="FQ1004" s="206"/>
      <c r="FR1004" s="206"/>
      <c r="FS1004" s="206"/>
      <c r="FT1004" s="206"/>
      <c r="FU1004" s="206"/>
      <c r="FV1004" s="206"/>
      <c r="FW1004" s="206"/>
      <c r="FX1004" s="206"/>
      <c r="FY1004" s="206"/>
      <c r="FZ1004" s="206"/>
      <c r="GA1004" s="206"/>
      <c r="GB1004" s="206"/>
      <c r="GC1004" s="206"/>
      <c r="GD1004" s="206"/>
      <c r="GE1004" s="206"/>
      <c r="GF1004" s="206"/>
      <c r="GG1004" s="206"/>
      <c r="GH1004" s="206"/>
      <c r="GI1004" s="206"/>
      <c r="GJ1004" s="206"/>
      <c r="GK1004" s="206"/>
      <c r="GL1004" s="206"/>
      <c r="GM1004" s="206"/>
      <c r="GN1004" s="206"/>
      <c r="GO1004" s="206"/>
      <c r="GP1004" s="206"/>
      <c r="GQ1004" s="206"/>
      <c r="GR1004" s="206"/>
      <c r="GS1004" s="206"/>
      <c r="GT1004" s="206"/>
      <c r="GU1004" s="206"/>
      <c r="GV1004" s="206"/>
      <c r="GW1004" s="206"/>
      <c r="GX1004" s="206"/>
      <c r="GY1004" s="206"/>
      <c r="GZ1004" s="206"/>
      <c r="HA1004" s="206"/>
      <c r="HB1004" s="206"/>
      <c r="HC1004" s="206"/>
      <c r="HD1004" s="206"/>
      <c r="HE1004" s="206"/>
      <c r="HF1004" s="206"/>
      <c r="HG1004" s="206"/>
      <c r="HH1004" s="206"/>
      <c r="HI1004" s="206"/>
      <c r="HJ1004" s="206"/>
      <c r="HK1004" s="206"/>
      <c r="HL1004" s="206"/>
      <c r="HM1004" s="206"/>
      <c r="HN1004" s="206"/>
      <c r="HO1004" s="206"/>
      <c r="HP1004" s="206"/>
      <c r="HQ1004" s="206"/>
      <c r="HR1004" s="206"/>
      <c r="HS1004" s="206"/>
      <c r="HT1004" s="206"/>
      <c r="HU1004" s="206"/>
      <c r="HV1004" s="206"/>
      <c r="HW1004" s="206"/>
      <c r="HX1004" s="206"/>
      <c r="HY1004" s="206"/>
      <c r="HZ1004" s="206"/>
      <c r="IA1004" s="206"/>
      <c r="IB1004" s="206"/>
      <c r="IC1004" s="206"/>
      <c r="ID1004" s="206"/>
      <c r="IE1004" s="206"/>
      <c r="IF1004" s="206"/>
      <c r="IG1004" s="206"/>
      <c r="IH1004" s="206"/>
      <c r="II1004" s="206"/>
      <c r="IJ1004" s="206"/>
      <c r="IK1004" s="206"/>
      <c r="IL1004" s="206"/>
      <c r="IM1004" s="206"/>
      <c r="IN1004" s="206"/>
      <c r="IO1004" s="206"/>
      <c r="IP1004" s="206"/>
      <c r="IQ1004" s="206"/>
      <c r="IR1004" s="206"/>
      <c r="IS1004" s="206"/>
      <c r="IT1004" s="206"/>
      <c r="IU1004" s="206"/>
    </row>
    <row r="1005" spans="1:255" s="28" customFormat="1" ht="42.75">
      <c r="A1005" s="222" t="s">
        <v>23</v>
      </c>
      <c r="B1005" s="223">
        <v>11</v>
      </c>
      <c r="C1005" s="22" t="s">
        <v>334</v>
      </c>
      <c r="D1005" s="224" t="s">
        <v>302</v>
      </c>
      <c r="E1005" s="206"/>
      <c r="F1005" s="230"/>
      <c r="G1005" s="173"/>
      <c r="H1005" s="9"/>
      <c r="I1005" s="201"/>
      <c r="J1005" s="206"/>
      <c r="K1005" s="201"/>
      <c r="L1005" s="201"/>
      <c r="M1005" s="201"/>
      <c r="N1005" s="201"/>
      <c r="O1005" s="201"/>
      <c r="P1005" s="201"/>
      <c r="Q1005" s="201"/>
      <c r="R1005" s="206"/>
      <c r="S1005" s="206"/>
      <c r="T1005" s="206"/>
      <c r="U1005" s="206"/>
      <c r="V1005" s="206"/>
      <c r="W1005" s="206"/>
      <c r="X1005" s="206"/>
      <c r="Y1005" s="206"/>
      <c r="Z1005" s="206"/>
      <c r="AA1005" s="206"/>
      <c r="AB1005" s="206"/>
      <c r="AC1005" s="206"/>
      <c r="AD1005" s="206"/>
      <c r="AE1005" s="206"/>
      <c r="AF1005" s="206"/>
      <c r="AG1005" s="206"/>
      <c r="AH1005" s="206"/>
      <c r="AI1005" s="206"/>
      <c r="AJ1005" s="206"/>
      <c r="AK1005" s="206"/>
      <c r="AL1005" s="206"/>
      <c r="AM1005" s="206"/>
      <c r="AN1005" s="206"/>
      <c r="AO1005" s="206"/>
      <c r="AP1005" s="206"/>
      <c r="AQ1005" s="206"/>
      <c r="AR1005" s="206"/>
      <c r="AS1005" s="206"/>
      <c r="AT1005" s="206"/>
      <c r="AU1005" s="206"/>
      <c r="AV1005" s="206"/>
      <c r="AW1005" s="206"/>
      <c r="AX1005" s="206"/>
      <c r="AY1005" s="206"/>
      <c r="AZ1005" s="206"/>
      <c r="BA1005" s="206"/>
      <c r="BB1005" s="206"/>
      <c r="BC1005" s="206"/>
      <c r="BD1005" s="206"/>
      <c r="BE1005" s="206"/>
      <c r="BF1005" s="206"/>
      <c r="BG1005" s="206"/>
      <c r="BH1005" s="206"/>
      <c r="BI1005" s="206"/>
      <c r="BJ1005" s="206"/>
      <c r="BK1005" s="206"/>
      <c r="BL1005" s="206"/>
      <c r="BM1005" s="206"/>
      <c r="BN1005" s="206"/>
      <c r="BO1005" s="206"/>
      <c r="BP1005" s="206"/>
      <c r="BQ1005" s="206"/>
      <c r="BR1005" s="206"/>
      <c r="BS1005" s="206"/>
      <c r="BT1005" s="206"/>
      <c r="BU1005" s="206"/>
      <c r="BV1005" s="206"/>
      <c r="BW1005" s="206"/>
      <c r="BX1005" s="206"/>
      <c r="BY1005" s="206"/>
      <c r="BZ1005" s="206"/>
      <c r="CA1005" s="206"/>
      <c r="CB1005" s="206"/>
      <c r="CC1005" s="206"/>
      <c r="CD1005" s="206"/>
      <c r="CE1005" s="206"/>
      <c r="CF1005" s="206"/>
      <c r="CG1005" s="206"/>
      <c r="CH1005" s="206"/>
      <c r="CI1005" s="206"/>
      <c r="CJ1005" s="206"/>
      <c r="CK1005" s="206"/>
      <c r="CL1005" s="206"/>
      <c r="CM1005" s="206"/>
      <c r="CN1005" s="206"/>
      <c r="CO1005" s="206"/>
      <c r="CP1005" s="206"/>
      <c r="CQ1005" s="206"/>
      <c r="CR1005" s="206"/>
      <c r="CS1005" s="206"/>
      <c r="CT1005" s="206"/>
      <c r="CU1005" s="206"/>
      <c r="CV1005" s="206"/>
      <c r="CW1005" s="206"/>
      <c r="CX1005" s="206"/>
      <c r="CY1005" s="206"/>
      <c r="CZ1005" s="206"/>
      <c r="DA1005" s="206"/>
      <c r="DB1005" s="206"/>
      <c r="DC1005" s="206"/>
      <c r="DD1005" s="206"/>
      <c r="DE1005" s="206"/>
      <c r="DF1005" s="206"/>
      <c r="DG1005" s="206"/>
      <c r="DH1005" s="206"/>
      <c r="DI1005" s="206"/>
      <c r="DJ1005" s="206"/>
      <c r="DK1005" s="206"/>
      <c r="DL1005" s="206"/>
      <c r="DM1005" s="206"/>
      <c r="DN1005" s="206"/>
      <c r="DO1005" s="206"/>
      <c r="DP1005" s="206"/>
      <c r="DQ1005" s="206"/>
      <c r="DR1005" s="206"/>
      <c r="DS1005" s="206"/>
      <c r="DT1005" s="206"/>
      <c r="DU1005" s="206"/>
      <c r="DV1005" s="206"/>
      <c r="DW1005" s="206"/>
      <c r="DX1005" s="206"/>
      <c r="DY1005" s="206"/>
      <c r="DZ1005" s="206"/>
      <c r="EA1005" s="206"/>
      <c r="EB1005" s="206"/>
      <c r="EC1005" s="206"/>
      <c r="ED1005" s="206"/>
      <c r="EE1005" s="206"/>
      <c r="EF1005" s="206"/>
      <c r="EG1005" s="206"/>
      <c r="EH1005" s="206"/>
      <c r="EI1005" s="206"/>
      <c r="EJ1005" s="206"/>
      <c r="EK1005" s="206"/>
      <c r="EL1005" s="206"/>
      <c r="EM1005" s="206"/>
      <c r="EN1005" s="206"/>
      <c r="EO1005" s="206"/>
      <c r="EP1005" s="206"/>
      <c r="EQ1005" s="206"/>
      <c r="ER1005" s="206"/>
      <c r="ES1005" s="206"/>
      <c r="ET1005" s="206"/>
      <c r="EU1005" s="206"/>
      <c r="EV1005" s="206"/>
      <c r="EW1005" s="206"/>
      <c r="EX1005" s="206"/>
      <c r="EY1005" s="206"/>
      <c r="EZ1005" s="206"/>
      <c r="FA1005" s="206"/>
      <c r="FB1005" s="206"/>
      <c r="FC1005" s="206"/>
      <c r="FD1005" s="206"/>
      <c r="FE1005" s="206"/>
      <c r="FF1005" s="206"/>
      <c r="FG1005" s="206"/>
      <c r="FH1005" s="206"/>
      <c r="FI1005" s="206"/>
      <c r="FJ1005" s="206"/>
      <c r="FK1005" s="206"/>
      <c r="FL1005" s="206"/>
      <c r="FM1005" s="206"/>
      <c r="FN1005" s="206"/>
      <c r="FO1005" s="206"/>
      <c r="FP1005" s="206"/>
      <c r="FQ1005" s="206"/>
      <c r="FR1005" s="206"/>
      <c r="FS1005" s="206"/>
      <c r="FT1005" s="206"/>
      <c r="FU1005" s="206"/>
      <c r="FV1005" s="206"/>
      <c r="FW1005" s="206"/>
      <c r="FX1005" s="206"/>
      <c r="FY1005" s="206"/>
      <c r="FZ1005" s="206"/>
      <c r="GA1005" s="206"/>
      <c r="GB1005" s="206"/>
      <c r="GC1005" s="206"/>
      <c r="GD1005" s="206"/>
      <c r="GE1005" s="206"/>
      <c r="GF1005" s="206"/>
      <c r="GG1005" s="206"/>
      <c r="GH1005" s="206"/>
      <c r="GI1005" s="206"/>
      <c r="GJ1005" s="206"/>
      <c r="GK1005" s="206"/>
      <c r="GL1005" s="206"/>
      <c r="GM1005" s="206"/>
      <c r="GN1005" s="206"/>
      <c r="GO1005" s="206"/>
      <c r="GP1005" s="206"/>
      <c r="GQ1005" s="206"/>
      <c r="GR1005" s="206"/>
      <c r="GS1005" s="206"/>
      <c r="GT1005" s="206"/>
      <c r="GU1005" s="206"/>
      <c r="GV1005" s="206"/>
      <c r="GW1005" s="206"/>
      <c r="GX1005" s="206"/>
      <c r="GY1005" s="206"/>
      <c r="GZ1005" s="206"/>
      <c r="HA1005" s="206"/>
      <c r="HB1005" s="206"/>
      <c r="HC1005" s="206"/>
      <c r="HD1005" s="206"/>
      <c r="HE1005" s="206"/>
      <c r="HF1005" s="206"/>
      <c r="HG1005" s="206"/>
      <c r="HH1005" s="206"/>
      <c r="HI1005" s="206"/>
      <c r="HJ1005" s="206"/>
      <c r="HK1005" s="206"/>
      <c r="HL1005" s="206"/>
      <c r="HM1005" s="206"/>
      <c r="HN1005" s="206"/>
      <c r="HO1005" s="206"/>
      <c r="HP1005" s="206"/>
      <c r="HQ1005" s="206"/>
      <c r="HR1005" s="206"/>
      <c r="HS1005" s="206"/>
      <c r="HT1005" s="206"/>
      <c r="HU1005" s="206"/>
      <c r="HV1005" s="206"/>
      <c r="HW1005" s="206"/>
      <c r="HX1005" s="206"/>
      <c r="HY1005" s="206"/>
      <c r="HZ1005" s="206"/>
      <c r="IA1005" s="206"/>
      <c r="IB1005" s="206"/>
      <c r="IC1005" s="206"/>
      <c r="ID1005" s="206"/>
      <c r="IE1005" s="206"/>
      <c r="IF1005" s="206"/>
      <c r="IG1005" s="206"/>
      <c r="IH1005" s="206"/>
      <c r="II1005" s="206"/>
      <c r="IJ1005" s="206"/>
      <c r="IK1005" s="206"/>
      <c r="IL1005" s="206"/>
      <c r="IM1005" s="206"/>
      <c r="IN1005" s="206"/>
      <c r="IO1005" s="206"/>
      <c r="IP1005" s="206"/>
      <c r="IQ1005" s="206"/>
      <c r="IR1005" s="206"/>
      <c r="IS1005" s="206"/>
      <c r="IT1005" s="206"/>
      <c r="IU1005" s="206"/>
    </row>
    <row r="1006" spans="1:255" s="28" customFormat="1">
      <c r="A1006" s="21"/>
      <c r="B1006" s="22"/>
      <c r="C1006" s="22" t="s">
        <v>324</v>
      </c>
      <c r="D1006" s="23"/>
      <c r="F1006" s="193">
        <v>12</v>
      </c>
      <c r="G1006" s="194" t="s">
        <v>286</v>
      </c>
      <c r="H1006" s="9"/>
      <c r="I1006" s="27"/>
      <c r="J1006" s="147"/>
      <c r="K1006" s="27">
        <f>+IF($C1006=K$1,$F1006*$H1012,0)</f>
        <v>0</v>
      </c>
      <c r="L1006" s="27">
        <f t="shared" ref="L1006:Q1006" si="457">+IF($C1006=L$1,$F1006*$H1012,0)</f>
        <v>0</v>
      </c>
      <c r="M1006" s="27">
        <f t="shared" si="457"/>
        <v>0</v>
      </c>
      <c r="N1006" s="27">
        <f t="shared" si="457"/>
        <v>0</v>
      </c>
      <c r="O1006" s="27">
        <f t="shared" si="457"/>
        <v>0</v>
      </c>
      <c r="P1006" s="27">
        <f t="shared" si="457"/>
        <v>0</v>
      </c>
      <c r="Q1006" s="27">
        <f t="shared" si="457"/>
        <v>0</v>
      </c>
    </row>
    <row r="1007" spans="1:255" s="28" customFormat="1">
      <c r="A1007" s="21"/>
      <c r="B1007" s="22"/>
      <c r="C1007" s="22" t="s">
        <v>325</v>
      </c>
      <c r="D1007" s="23"/>
      <c r="F1007" s="193">
        <v>12</v>
      </c>
      <c r="G1007" s="194" t="s">
        <v>286</v>
      </c>
      <c r="H1007" s="9"/>
      <c r="I1007" s="27"/>
      <c r="J1007" s="147"/>
      <c r="K1007" s="27">
        <f>+IF($C1007=K$1,$F1007*$H1012,0)</f>
        <v>0</v>
      </c>
      <c r="L1007" s="27">
        <f t="shared" ref="L1007:Q1007" si="458">+IF($C1007=L$1,$F1007*$H1012,0)</f>
        <v>0</v>
      </c>
      <c r="M1007" s="27">
        <f t="shared" si="458"/>
        <v>0</v>
      </c>
      <c r="N1007" s="27">
        <f t="shared" si="458"/>
        <v>0</v>
      </c>
      <c r="O1007" s="27">
        <f t="shared" si="458"/>
        <v>0</v>
      </c>
      <c r="P1007" s="27">
        <f t="shared" si="458"/>
        <v>0</v>
      </c>
      <c r="Q1007" s="27">
        <f t="shared" si="458"/>
        <v>0</v>
      </c>
    </row>
    <row r="1008" spans="1:255" s="28" customFormat="1">
      <c r="A1008" s="21"/>
      <c r="B1008" s="22"/>
      <c r="C1008" s="22" t="s">
        <v>326</v>
      </c>
      <c r="D1008" s="23"/>
      <c r="F1008" s="193">
        <v>14</v>
      </c>
      <c r="G1008" s="194" t="s">
        <v>286</v>
      </c>
      <c r="H1008" s="9"/>
      <c r="I1008" s="27"/>
      <c r="J1008" s="147"/>
      <c r="K1008" s="27">
        <f>+IF($C1008=K$1,$F1008*$H1012,0)</f>
        <v>0</v>
      </c>
      <c r="L1008" s="27">
        <f t="shared" ref="L1008:Q1008" si="459">+IF($C1008=L$1,$F1008*$H1012,0)</f>
        <v>0</v>
      </c>
      <c r="M1008" s="27">
        <f t="shared" si="459"/>
        <v>0</v>
      </c>
      <c r="N1008" s="27">
        <f t="shared" si="459"/>
        <v>0</v>
      </c>
      <c r="O1008" s="27">
        <f t="shared" si="459"/>
        <v>0</v>
      </c>
      <c r="P1008" s="27">
        <f t="shared" si="459"/>
        <v>0</v>
      </c>
      <c r="Q1008" s="27">
        <f t="shared" si="459"/>
        <v>0</v>
      </c>
    </row>
    <row r="1009" spans="1:255" s="206" customFormat="1">
      <c r="A1009" s="21"/>
      <c r="B1009" s="22"/>
      <c r="C1009" s="22" t="s">
        <v>327</v>
      </c>
      <c r="D1009" s="23"/>
      <c r="E1009" s="28"/>
      <c r="F1009" s="193">
        <v>12</v>
      </c>
      <c r="G1009" s="194" t="s">
        <v>286</v>
      </c>
      <c r="H1009" s="9"/>
      <c r="I1009" s="27"/>
      <c r="J1009" s="147"/>
      <c r="K1009" s="27">
        <f>+IF($C1009=K$1,$F1009*$H1012,0)</f>
        <v>0</v>
      </c>
      <c r="L1009" s="27">
        <f t="shared" ref="L1009:Q1009" si="460">+IF($C1009=L$1,$F1009*$H1012,0)</f>
        <v>0</v>
      </c>
      <c r="M1009" s="27">
        <f t="shared" si="460"/>
        <v>0</v>
      </c>
      <c r="N1009" s="27">
        <f t="shared" si="460"/>
        <v>0</v>
      </c>
      <c r="O1009" s="27">
        <f t="shared" si="460"/>
        <v>0</v>
      </c>
      <c r="P1009" s="27">
        <f t="shared" si="460"/>
        <v>0</v>
      </c>
      <c r="Q1009" s="27">
        <f t="shared" si="460"/>
        <v>0</v>
      </c>
      <c r="R1009" s="28"/>
      <c r="S1009" s="28"/>
      <c r="T1009" s="28"/>
      <c r="U1009" s="28"/>
      <c r="V1009" s="28"/>
      <c r="W1009" s="28"/>
      <c r="X1009" s="28"/>
      <c r="Y1009" s="28"/>
      <c r="Z1009" s="28"/>
      <c r="AA1009" s="28"/>
      <c r="AB1009" s="28"/>
      <c r="AC1009" s="28"/>
      <c r="AD1009" s="28"/>
      <c r="AE1009" s="28"/>
      <c r="AF1009" s="28"/>
      <c r="AG1009" s="28"/>
      <c r="AH1009" s="28"/>
      <c r="AI1009" s="28"/>
      <c r="AJ1009" s="28"/>
      <c r="AK1009" s="28"/>
      <c r="AL1009" s="28"/>
      <c r="AM1009" s="28"/>
      <c r="AN1009" s="28"/>
      <c r="AO1009" s="28"/>
      <c r="AP1009" s="28"/>
      <c r="AQ1009" s="28"/>
      <c r="AR1009" s="28"/>
      <c r="AS1009" s="28"/>
      <c r="AT1009" s="28"/>
      <c r="AU1009" s="28"/>
      <c r="AV1009" s="28"/>
      <c r="AW1009" s="28"/>
      <c r="AX1009" s="28"/>
      <c r="AY1009" s="28"/>
      <c r="AZ1009" s="28"/>
      <c r="BA1009" s="28"/>
      <c r="BB1009" s="28"/>
      <c r="BC1009" s="28"/>
      <c r="BD1009" s="28"/>
      <c r="BE1009" s="28"/>
      <c r="BF1009" s="28"/>
      <c r="BG1009" s="28"/>
      <c r="BH1009" s="28"/>
      <c r="BI1009" s="28"/>
      <c r="BJ1009" s="28"/>
      <c r="BK1009" s="28"/>
      <c r="BL1009" s="28"/>
      <c r="BM1009" s="28"/>
      <c r="BN1009" s="28"/>
      <c r="BO1009" s="28"/>
      <c r="BP1009" s="28"/>
      <c r="BQ1009" s="28"/>
      <c r="BR1009" s="28"/>
      <c r="BS1009" s="28"/>
      <c r="BT1009" s="28"/>
      <c r="BU1009" s="28"/>
      <c r="BV1009" s="28"/>
      <c r="BW1009" s="28"/>
      <c r="BX1009" s="28"/>
      <c r="BY1009" s="28"/>
      <c r="BZ1009" s="28"/>
      <c r="CA1009" s="28"/>
      <c r="CB1009" s="28"/>
      <c r="CC1009" s="28"/>
      <c r="CD1009" s="28"/>
      <c r="CE1009" s="28"/>
      <c r="CF1009" s="28"/>
      <c r="CG1009" s="28"/>
      <c r="CH1009" s="28"/>
      <c r="CI1009" s="28"/>
      <c r="CJ1009" s="28"/>
      <c r="CK1009" s="28"/>
      <c r="CL1009" s="28"/>
      <c r="CM1009" s="28"/>
      <c r="CN1009" s="28"/>
      <c r="CO1009" s="28"/>
      <c r="CP1009" s="28"/>
      <c r="CQ1009" s="28"/>
      <c r="CR1009" s="28"/>
      <c r="CS1009" s="28"/>
      <c r="CT1009" s="28"/>
      <c r="CU1009" s="28"/>
      <c r="CV1009" s="28"/>
      <c r="CW1009" s="28"/>
      <c r="CX1009" s="28"/>
      <c r="CY1009" s="28"/>
      <c r="CZ1009" s="28"/>
      <c r="DA1009" s="28"/>
      <c r="DB1009" s="28"/>
      <c r="DC1009" s="28"/>
      <c r="DD1009" s="28"/>
      <c r="DE1009" s="28"/>
      <c r="DF1009" s="28"/>
      <c r="DG1009" s="28"/>
      <c r="DH1009" s="28"/>
      <c r="DI1009" s="28"/>
      <c r="DJ1009" s="28"/>
      <c r="DK1009" s="28"/>
      <c r="DL1009" s="28"/>
      <c r="DM1009" s="28"/>
      <c r="DN1009" s="28"/>
      <c r="DO1009" s="28"/>
      <c r="DP1009" s="28"/>
      <c r="DQ1009" s="28"/>
      <c r="DR1009" s="28"/>
      <c r="DS1009" s="28"/>
      <c r="DT1009" s="28"/>
      <c r="DU1009" s="28"/>
      <c r="DV1009" s="28"/>
      <c r="DW1009" s="28"/>
      <c r="DX1009" s="28"/>
      <c r="DY1009" s="28"/>
      <c r="DZ1009" s="28"/>
      <c r="EA1009" s="28"/>
      <c r="EB1009" s="28"/>
      <c r="EC1009" s="28"/>
      <c r="ED1009" s="28"/>
      <c r="EE1009" s="28"/>
      <c r="EF1009" s="28"/>
      <c r="EG1009" s="28"/>
      <c r="EH1009" s="28"/>
      <c r="EI1009" s="28"/>
      <c r="EJ1009" s="28"/>
      <c r="EK1009" s="28"/>
      <c r="EL1009" s="28"/>
      <c r="EM1009" s="28"/>
      <c r="EN1009" s="28"/>
      <c r="EO1009" s="28"/>
      <c r="EP1009" s="28"/>
      <c r="EQ1009" s="28"/>
      <c r="ER1009" s="28"/>
      <c r="ES1009" s="28"/>
      <c r="ET1009" s="28"/>
      <c r="EU1009" s="28"/>
      <c r="EV1009" s="28"/>
      <c r="EW1009" s="28"/>
      <c r="EX1009" s="28"/>
      <c r="EY1009" s="28"/>
      <c r="EZ1009" s="28"/>
      <c r="FA1009" s="28"/>
      <c r="FB1009" s="28"/>
      <c r="FC1009" s="28"/>
      <c r="FD1009" s="28"/>
      <c r="FE1009" s="28"/>
      <c r="FF1009" s="28"/>
      <c r="FG1009" s="28"/>
      <c r="FH1009" s="28"/>
      <c r="FI1009" s="28"/>
      <c r="FJ1009" s="28"/>
      <c r="FK1009" s="28"/>
      <c r="FL1009" s="28"/>
      <c r="FM1009" s="28"/>
      <c r="FN1009" s="28"/>
      <c r="FO1009" s="28"/>
      <c r="FP1009" s="28"/>
      <c r="FQ1009" s="28"/>
      <c r="FR1009" s="28"/>
      <c r="FS1009" s="28"/>
      <c r="FT1009" s="28"/>
      <c r="FU1009" s="28"/>
      <c r="FV1009" s="28"/>
      <c r="FW1009" s="28"/>
      <c r="FX1009" s="28"/>
      <c r="FY1009" s="28"/>
      <c r="FZ1009" s="28"/>
      <c r="GA1009" s="28"/>
      <c r="GB1009" s="28"/>
      <c r="GC1009" s="28"/>
      <c r="GD1009" s="28"/>
      <c r="GE1009" s="28"/>
      <c r="GF1009" s="28"/>
      <c r="GG1009" s="28"/>
      <c r="GH1009" s="28"/>
      <c r="GI1009" s="28"/>
      <c r="GJ1009" s="28"/>
      <c r="GK1009" s="28"/>
      <c r="GL1009" s="28"/>
      <c r="GM1009" s="28"/>
      <c r="GN1009" s="28"/>
      <c r="GO1009" s="28"/>
      <c r="GP1009" s="28"/>
      <c r="GQ1009" s="28"/>
      <c r="GR1009" s="28"/>
      <c r="GS1009" s="28"/>
      <c r="GT1009" s="28"/>
      <c r="GU1009" s="28"/>
      <c r="GV1009" s="28"/>
      <c r="GW1009" s="28"/>
      <c r="GX1009" s="28"/>
      <c r="GY1009" s="28"/>
      <c r="GZ1009" s="28"/>
      <c r="HA1009" s="28"/>
      <c r="HB1009" s="28"/>
      <c r="HC1009" s="28"/>
      <c r="HD1009" s="28"/>
      <c r="HE1009" s="28"/>
      <c r="HF1009" s="28"/>
      <c r="HG1009" s="28"/>
      <c r="HH1009" s="28"/>
      <c r="HI1009" s="28"/>
      <c r="HJ1009" s="28"/>
      <c r="HK1009" s="28"/>
      <c r="HL1009" s="28"/>
      <c r="HM1009" s="28"/>
      <c r="HN1009" s="28"/>
      <c r="HO1009" s="28"/>
      <c r="HP1009" s="28"/>
      <c r="HQ1009" s="28"/>
      <c r="HR1009" s="28"/>
      <c r="HS1009" s="28"/>
      <c r="HT1009" s="28"/>
      <c r="HU1009" s="28"/>
      <c r="HV1009" s="28"/>
      <c r="HW1009" s="28"/>
      <c r="HX1009" s="28"/>
      <c r="HY1009" s="28"/>
      <c r="HZ1009" s="28"/>
      <c r="IA1009" s="28"/>
      <c r="IB1009" s="28"/>
      <c r="IC1009" s="28"/>
      <c r="ID1009" s="28"/>
      <c r="IE1009" s="28"/>
      <c r="IF1009" s="28"/>
      <c r="IG1009" s="28"/>
      <c r="IH1009" s="28"/>
      <c r="II1009" s="28"/>
      <c r="IJ1009" s="28"/>
      <c r="IK1009" s="28"/>
      <c r="IL1009" s="28"/>
      <c r="IM1009" s="28"/>
      <c r="IN1009" s="28"/>
      <c r="IO1009" s="28"/>
      <c r="IP1009" s="28"/>
      <c r="IQ1009" s="28"/>
      <c r="IR1009" s="28"/>
      <c r="IS1009" s="28"/>
      <c r="IT1009" s="28"/>
      <c r="IU1009" s="28"/>
    </row>
    <row r="1010" spans="1:255" s="206" customFormat="1">
      <c r="A1010" s="21"/>
      <c r="B1010" s="22"/>
      <c r="C1010" s="22" t="s">
        <v>328</v>
      </c>
      <c r="D1010" s="23"/>
      <c r="E1010" s="28"/>
      <c r="F1010" s="193">
        <v>12</v>
      </c>
      <c r="G1010" s="194" t="s">
        <v>286</v>
      </c>
      <c r="H1010" s="9"/>
      <c r="I1010" s="27"/>
      <c r="J1010" s="147"/>
      <c r="K1010" s="27">
        <f>+IF($C1010=K$1,$F1010*$H1012,0)</f>
        <v>0</v>
      </c>
      <c r="L1010" s="27">
        <f t="shared" ref="L1010:Q1010" si="461">+IF($C1010=L$1,$F1010*$H1012,0)</f>
        <v>0</v>
      </c>
      <c r="M1010" s="27">
        <f t="shared" si="461"/>
        <v>0</v>
      </c>
      <c r="N1010" s="27">
        <f t="shared" si="461"/>
        <v>0</v>
      </c>
      <c r="O1010" s="27">
        <f t="shared" si="461"/>
        <v>0</v>
      </c>
      <c r="P1010" s="27">
        <f t="shared" si="461"/>
        <v>0</v>
      </c>
      <c r="Q1010" s="27">
        <f t="shared" si="461"/>
        <v>0</v>
      </c>
      <c r="R1010" s="28"/>
      <c r="S1010" s="28"/>
      <c r="T1010" s="28"/>
      <c r="U1010" s="28"/>
      <c r="V1010" s="28"/>
      <c r="W1010" s="28"/>
      <c r="X1010" s="28"/>
      <c r="Y1010" s="28"/>
      <c r="Z1010" s="28"/>
      <c r="AA1010" s="28"/>
      <c r="AB1010" s="28"/>
      <c r="AC1010" s="28"/>
      <c r="AD1010" s="28"/>
      <c r="AE1010" s="28"/>
      <c r="AF1010" s="28"/>
      <c r="AG1010" s="28"/>
      <c r="AH1010" s="28"/>
      <c r="AI1010" s="28"/>
      <c r="AJ1010" s="28"/>
      <c r="AK1010" s="28"/>
      <c r="AL1010" s="28"/>
      <c r="AM1010" s="28"/>
      <c r="AN1010" s="28"/>
      <c r="AO1010" s="28"/>
      <c r="AP1010" s="28"/>
      <c r="AQ1010" s="28"/>
      <c r="AR1010" s="28"/>
      <c r="AS1010" s="28"/>
      <c r="AT1010" s="28"/>
      <c r="AU1010" s="28"/>
      <c r="AV1010" s="28"/>
      <c r="AW1010" s="28"/>
      <c r="AX1010" s="28"/>
      <c r="AY1010" s="28"/>
      <c r="AZ1010" s="28"/>
      <c r="BA1010" s="28"/>
      <c r="BB1010" s="28"/>
      <c r="BC1010" s="28"/>
      <c r="BD1010" s="28"/>
      <c r="BE1010" s="28"/>
      <c r="BF1010" s="28"/>
      <c r="BG1010" s="28"/>
      <c r="BH1010" s="28"/>
      <c r="BI1010" s="28"/>
      <c r="BJ1010" s="28"/>
      <c r="BK1010" s="28"/>
      <c r="BL1010" s="28"/>
      <c r="BM1010" s="28"/>
      <c r="BN1010" s="28"/>
      <c r="BO1010" s="28"/>
      <c r="BP1010" s="28"/>
      <c r="BQ1010" s="28"/>
      <c r="BR1010" s="28"/>
      <c r="BS1010" s="28"/>
      <c r="BT1010" s="28"/>
      <c r="BU1010" s="28"/>
      <c r="BV1010" s="28"/>
      <c r="BW1010" s="28"/>
      <c r="BX1010" s="28"/>
      <c r="BY1010" s="28"/>
      <c r="BZ1010" s="28"/>
      <c r="CA1010" s="28"/>
      <c r="CB1010" s="28"/>
      <c r="CC1010" s="28"/>
      <c r="CD1010" s="28"/>
      <c r="CE1010" s="28"/>
      <c r="CF1010" s="28"/>
      <c r="CG1010" s="28"/>
      <c r="CH1010" s="28"/>
      <c r="CI1010" s="28"/>
      <c r="CJ1010" s="28"/>
      <c r="CK1010" s="28"/>
      <c r="CL1010" s="28"/>
      <c r="CM1010" s="28"/>
      <c r="CN1010" s="28"/>
      <c r="CO1010" s="28"/>
      <c r="CP1010" s="28"/>
      <c r="CQ1010" s="28"/>
      <c r="CR1010" s="28"/>
      <c r="CS1010" s="28"/>
      <c r="CT1010" s="28"/>
      <c r="CU1010" s="28"/>
      <c r="CV1010" s="28"/>
      <c r="CW1010" s="28"/>
      <c r="CX1010" s="28"/>
      <c r="CY1010" s="28"/>
      <c r="CZ1010" s="28"/>
      <c r="DA1010" s="28"/>
      <c r="DB1010" s="28"/>
      <c r="DC1010" s="28"/>
      <c r="DD1010" s="28"/>
      <c r="DE1010" s="28"/>
      <c r="DF1010" s="28"/>
      <c r="DG1010" s="28"/>
      <c r="DH1010" s="28"/>
      <c r="DI1010" s="28"/>
      <c r="DJ1010" s="28"/>
      <c r="DK1010" s="28"/>
      <c r="DL1010" s="28"/>
      <c r="DM1010" s="28"/>
      <c r="DN1010" s="28"/>
      <c r="DO1010" s="28"/>
      <c r="DP1010" s="28"/>
      <c r="DQ1010" s="28"/>
      <c r="DR1010" s="28"/>
      <c r="DS1010" s="28"/>
      <c r="DT1010" s="28"/>
      <c r="DU1010" s="28"/>
      <c r="DV1010" s="28"/>
      <c r="DW1010" s="28"/>
      <c r="DX1010" s="28"/>
      <c r="DY1010" s="28"/>
      <c r="DZ1010" s="28"/>
      <c r="EA1010" s="28"/>
      <c r="EB1010" s="28"/>
      <c r="EC1010" s="28"/>
      <c r="ED1010" s="28"/>
      <c r="EE1010" s="28"/>
      <c r="EF1010" s="28"/>
      <c r="EG1010" s="28"/>
      <c r="EH1010" s="28"/>
      <c r="EI1010" s="28"/>
      <c r="EJ1010" s="28"/>
      <c r="EK1010" s="28"/>
      <c r="EL1010" s="28"/>
      <c r="EM1010" s="28"/>
      <c r="EN1010" s="28"/>
      <c r="EO1010" s="28"/>
      <c r="EP1010" s="28"/>
      <c r="EQ1010" s="28"/>
      <c r="ER1010" s="28"/>
      <c r="ES1010" s="28"/>
      <c r="ET1010" s="28"/>
      <c r="EU1010" s="28"/>
      <c r="EV1010" s="28"/>
      <c r="EW1010" s="28"/>
      <c r="EX1010" s="28"/>
      <c r="EY1010" s="28"/>
      <c r="EZ1010" s="28"/>
      <c r="FA1010" s="28"/>
      <c r="FB1010" s="28"/>
      <c r="FC1010" s="28"/>
      <c r="FD1010" s="28"/>
      <c r="FE1010" s="28"/>
      <c r="FF1010" s="28"/>
      <c r="FG1010" s="28"/>
      <c r="FH1010" s="28"/>
      <c r="FI1010" s="28"/>
      <c r="FJ1010" s="28"/>
      <c r="FK1010" s="28"/>
      <c r="FL1010" s="28"/>
      <c r="FM1010" s="28"/>
      <c r="FN1010" s="28"/>
      <c r="FO1010" s="28"/>
      <c r="FP1010" s="28"/>
      <c r="FQ1010" s="28"/>
      <c r="FR1010" s="28"/>
      <c r="FS1010" s="28"/>
      <c r="FT1010" s="28"/>
      <c r="FU1010" s="28"/>
      <c r="FV1010" s="28"/>
      <c r="FW1010" s="28"/>
      <c r="FX1010" s="28"/>
      <c r="FY1010" s="28"/>
      <c r="FZ1010" s="28"/>
      <c r="GA1010" s="28"/>
      <c r="GB1010" s="28"/>
      <c r="GC1010" s="28"/>
      <c r="GD1010" s="28"/>
      <c r="GE1010" s="28"/>
      <c r="GF1010" s="28"/>
      <c r="GG1010" s="28"/>
      <c r="GH1010" s="28"/>
      <c r="GI1010" s="28"/>
      <c r="GJ1010" s="28"/>
      <c r="GK1010" s="28"/>
      <c r="GL1010" s="28"/>
      <c r="GM1010" s="28"/>
      <c r="GN1010" s="28"/>
      <c r="GO1010" s="28"/>
      <c r="GP1010" s="28"/>
      <c r="GQ1010" s="28"/>
      <c r="GR1010" s="28"/>
      <c r="GS1010" s="28"/>
      <c r="GT1010" s="28"/>
      <c r="GU1010" s="28"/>
      <c r="GV1010" s="28"/>
      <c r="GW1010" s="28"/>
      <c r="GX1010" s="28"/>
      <c r="GY1010" s="28"/>
      <c r="GZ1010" s="28"/>
      <c r="HA1010" s="28"/>
      <c r="HB1010" s="28"/>
      <c r="HC1010" s="28"/>
      <c r="HD1010" s="28"/>
      <c r="HE1010" s="28"/>
      <c r="HF1010" s="28"/>
      <c r="HG1010" s="28"/>
      <c r="HH1010" s="28"/>
      <c r="HI1010" s="28"/>
      <c r="HJ1010" s="28"/>
      <c r="HK1010" s="28"/>
      <c r="HL1010" s="28"/>
      <c r="HM1010" s="28"/>
      <c r="HN1010" s="28"/>
      <c r="HO1010" s="28"/>
      <c r="HP1010" s="28"/>
      <c r="HQ1010" s="28"/>
      <c r="HR1010" s="28"/>
      <c r="HS1010" s="28"/>
      <c r="HT1010" s="28"/>
      <c r="HU1010" s="28"/>
      <c r="HV1010" s="28"/>
      <c r="HW1010" s="28"/>
      <c r="HX1010" s="28"/>
      <c r="HY1010" s="28"/>
      <c r="HZ1010" s="28"/>
      <c r="IA1010" s="28"/>
      <c r="IB1010" s="28"/>
      <c r="IC1010" s="28"/>
      <c r="ID1010" s="28"/>
      <c r="IE1010" s="28"/>
      <c r="IF1010" s="28"/>
      <c r="IG1010" s="28"/>
      <c r="IH1010" s="28"/>
      <c r="II1010" s="28"/>
      <c r="IJ1010" s="28"/>
      <c r="IK1010" s="28"/>
      <c r="IL1010" s="28"/>
      <c r="IM1010" s="28"/>
      <c r="IN1010" s="28"/>
      <c r="IO1010" s="28"/>
      <c r="IP1010" s="28"/>
      <c r="IQ1010" s="28"/>
      <c r="IR1010" s="28"/>
      <c r="IS1010" s="28"/>
      <c r="IT1010" s="28"/>
      <c r="IU1010" s="28"/>
    </row>
    <row r="1011" spans="1:255" s="28" customFormat="1">
      <c r="A1011" s="21"/>
      <c r="B1011" s="22"/>
      <c r="C1011" s="22" t="s">
        <v>329</v>
      </c>
      <c r="D1011" s="23"/>
      <c r="F1011" s="197">
        <v>12</v>
      </c>
      <c r="G1011" s="198" t="s">
        <v>286</v>
      </c>
      <c r="H1011" s="9"/>
      <c r="I1011" s="27"/>
      <c r="J1011" s="147"/>
      <c r="K1011" s="27">
        <f>+IF($C1011=K$1,$F1011*$H1012,0)</f>
        <v>0</v>
      </c>
      <c r="L1011" s="27">
        <f t="shared" ref="L1011:Q1011" si="462">+IF($C1011=L$1,$F1011*$H1012,0)</f>
        <v>0</v>
      </c>
      <c r="M1011" s="27">
        <f t="shared" si="462"/>
        <v>0</v>
      </c>
      <c r="N1011" s="27">
        <f t="shared" si="462"/>
        <v>0</v>
      </c>
      <c r="O1011" s="27">
        <f t="shared" si="462"/>
        <v>0</v>
      </c>
      <c r="P1011" s="27">
        <f t="shared" si="462"/>
        <v>0</v>
      </c>
      <c r="Q1011" s="27">
        <f t="shared" si="462"/>
        <v>0</v>
      </c>
    </row>
    <row r="1012" spans="1:255" s="28" customFormat="1">
      <c r="A1012" s="21"/>
      <c r="B1012" s="22"/>
      <c r="D1012" s="23"/>
      <c r="F1012" s="24">
        <f>SUM(F1006:F1011)</f>
        <v>74</v>
      </c>
      <c r="G1012" s="25" t="s">
        <v>286</v>
      </c>
      <c r="H1012" s="348">
        <v>0</v>
      </c>
      <c r="I1012" s="27">
        <f>F1012*ROUND(H1012,2)</f>
        <v>0</v>
      </c>
      <c r="J1012" s="147"/>
      <c r="K1012" s="27"/>
      <c r="L1012" s="27"/>
      <c r="M1012" s="27"/>
      <c r="N1012" s="27"/>
      <c r="O1012" s="27"/>
      <c r="P1012" s="27"/>
      <c r="Q1012" s="27"/>
    </row>
    <row r="1013" spans="1:255" s="28" customFormat="1">
      <c r="A1013" s="222"/>
      <c r="B1013" s="223"/>
      <c r="C1013" s="224"/>
      <c r="D1013" s="206"/>
      <c r="E1013" s="206"/>
      <c r="F1013" s="230"/>
      <c r="G1013" s="173"/>
      <c r="H1013" s="9"/>
      <c r="I1013" s="173"/>
      <c r="J1013" s="206"/>
      <c r="K1013" s="201"/>
      <c r="L1013" s="201"/>
      <c r="M1013" s="201"/>
      <c r="N1013" s="201"/>
      <c r="O1013" s="201"/>
      <c r="P1013" s="201"/>
      <c r="Q1013" s="201"/>
      <c r="R1013" s="206"/>
      <c r="S1013" s="206"/>
      <c r="T1013" s="206"/>
      <c r="U1013" s="206"/>
      <c r="V1013" s="206"/>
      <c r="W1013" s="206"/>
      <c r="X1013" s="206"/>
      <c r="Y1013" s="206"/>
      <c r="Z1013" s="206"/>
      <c r="AA1013" s="206"/>
      <c r="AB1013" s="206"/>
      <c r="AC1013" s="206"/>
      <c r="AD1013" s="206"/>
      <c r="AE1013" s="206"/>
      <c r="AF1013" s="206"/>
      <c r="AG1013" s="206"/>
      <c r="AH1013" s="206"/>
      <c r="AI1013" s="206"/>
      <c r="AJ1013" s="206"/>
      <c r="AK1013" s="206"/>
      <c r="AL1013" s="206"/>
      <c r="AM1013" s="206"/>
      <c r="AN1013" s="206"/>
      <c r="AO1013" s="206"/>
      <c r="AP1013" s="206"/>
      <c r="AQ1013" s="206"/>
      <c r="AR1013" s="206"/>
      <c r="AS1013" s="206"/>
      <c r="AT1013" s="206"/>
      <c r="AU1013" s="206"/>
      <c r="AV1013" s="206"/>
      <c r="AW1013" s="206"/>
      <c r="AX1013" s="206"/>
      <c r="AY1013" s="206"/>
      <c r="AZ1013" s="206"/>
      <c r="BA1013" s="206"/>
      <c r="BB1013" s="206"/>
      <c r="BC1013" s="206"/>
      <c r="BD1013" s="206"/>
      <c r="BE1013" s="206"/>
      <c r="BF1013" s="206"/>
      <c r="BG1013" s="206"/>
      <c r="BH1013" s="206"/>
      <c r="BI1013" s="206"/>
      <c r="BJ1013" s="206"/>
      <c r="BK1013" s="206"/>
      <c r="BL1013" s="206"/>
      <c r="BM1013" s="206"/>
      <c r="BN1013" s="206"/>
      <c r="BO1013" s="206"/>
      <c r="BP1013" s="206"/>
      <c r="BQ1013" s="206"/>
      <c r="BR1013" s="206"/>
      <c r="BS1013" s="206"/>
      <c r="BT1013" s="206"/>
      <c r="BU1013" s="206"/>
      <c r="BV1013" s="206"/>
      <c r="BW1013" s="206"/>
      <c r="BX1013" s="206"/>
      <c r="BY1013" s="206"/>
      <c r="BZ1013" s="206"/>
      <c r="CA1013" s="206"/>
      <c r="CB1013" s="206"/>
      <c r="CC1013" s="206"/>
      <c r="CD1013" s="206"/>
      <c r="CE1013" s="206"/>
      <c r="CF1013" s="206"/>
      <c r="CG1013" s="206"/>
      <c r="CH1013" s="206"/>
      <c r="CI1013" s="206"/>
      <c r="CJ1013" s="206"/>
      <c r="CK1013" s="206"/>
      <c r="CL1013" s="206"/>
      <c r="CM1013" s="206"/>
      <c r="CN1013" s="206"/>
      <c r="CO1013" s="206"/>
      <c r="CP1013" s="206"/>
      <c r="CQ1013" s="206"/>
      <c r="CR1013" s="206"/>
      <c r="CS1013" s="206"/>
      <c r="CT1013" s="206"/>
      <c r="CU1013" s="206"/>
      <c r="CV1013" s="206"/>
      <c r="CW1013" s="206"/>
      <c r="CX1013" s="206"/>
      <c r="CY1013" s="206"/>
      <c r="CZ1013" s="206"/>
      <c r="DA1013" s="206"/>
      <c r="DB1013" s="206"/>
      <c r="DC1013" s="206"/>
      <c r="DD1013" s="206"/>
      <c r="DE1013" s="206"/>
      <c r="DF1013" s="206"/>
      <c r="DG1013" s="206"/>
      <c r="DH1013" s="206"/>
      <c r="DI1013" s="206"/>
      <c r="DJ1013" s="206"/>
      <c r="DK1013" s="206"/>
      <c r="DL1013" s="206"/>
      <c r="DM1013" s="206"/>
      <c r="DN1013" s="206"/>
      <c r="DO1013" s="206"/>
      <c r="DP1013" s="206"/>
      <c r="DQ1013" s="206"/>
      <c r="DR1013" s="206"/>
      <c r="DS1013" s="206"/>
      <c r="DT1013" s="206"/>
      <c r="DU1013" s="206"/>
      <c r="DV1013" s="206"/>
      <c r="DW1013" s="206"/>
      <c r="DX1013" s="206"/>
      <c r="DY1013" s="206"/>
      <c r="DZ1013" s="206"/>
      <c r="EA1013" s="206"/>
      <c r="EB1013" s="206"/>
      <c r="EC1013" s="206"/>
      <c r="ED1013" s="206"/>
      <c r="EE1013" s="206"/>
      <c r="EF1013" s="206"/>
      <c r="EG1013" s="206"/>
      <c r="EH1013" s="206"/>
      <c r="EI1013" s="206"/>
      <c r="EJ1013" s="206"/>
      <c r="EK1013" s="206"/>
      <c r="EL1013" s="206"/>
      <c r="EM1013" s="206"/>
      <c r="EN1013" s="206"/>
      <c r="EO1013" s="206"/>
      <c r="EP1013" s="206"/>
      <c r="EQ1013" s="206"/>
      <c r="ER1013" s="206"/>
      <c r="ES1013" s="206"/>
      <c r="ET1013" s="206"/>
      <c r="EU1013" s="206"/>
      <c r="EV1013" s="206"/>
      <c r="EW1013" s="206"/>
      <c r="EX1013" s="206"/>
      <c r="EY1013" s="206"/>
      <c r="EZ1013" s="206"/>
      <c r="FA1013" s="206"/>
      <c r="FB1013" s="206"/>
      <c r="FC1013" s="206"/>
      <c r="FD1013" s="206"/>
      <c r="FE1013" s="206"/>
      <c r="FF1013" s="206"/>
      <c r="FG1013" s="206"/>
      <c r="FH1013" s="206"/>
      <c r="FI1013" s="206"/>
      <c r="FJ1013" s="206"/>
      <c r="FK1013" s="206"/>
      <c r="FL1013" s="206"/>
      <c r="FM1013" s="206"/>
      <c r="FN1013" s="206"/>
      <c r="FO1013" s="206"/>
      <c r="FP1013" s="206"/>
      <c r="FQ1013" s="206"/>
      <c r="FR1013" s="206"/>
      <c r="FS1013" s="206"/>
      <c r="FT1013" s="206"/>
      <c r="FU1013" s="206"/>
      <c r="FV1013" s="206"/>
      <c r="FW1013" s="206"/>
      <c r="FX1013" s="206"/>
      <c r="FY1013" s="206"/>
      <c r="FZ1013" s="206"/>
      <c r="GA1013" s="206"/>
      <c r="GB1013" s="206"/>
      <c r="GC1013" s="206"/>
      <c r="GD1013" s="206"/>
      <c r="GE1013" s="206"/>
      <c r="GF1013" s="206"/>
      <c r="GG1013" s="206"/>
      <c r="GH1013" s="206"/>
      <c r="GI1013" s="206"/>
      <c r="GJ1013" s="206"/>
      <c r="GK1013" s="206"/>
      <c r="GL1013" s="206"/>
      <c r="GM1013" s="206"/>
      <c r="GN1013" s="206"/>
      <c r="GO1013" s="206"/>
      <c r="GP1013" s="206"/>
      <c r="GQ1013" s="206"/>
      <c r="GR1013" s="206"/>
      <c r="GS1013" s="206"/>
      <c r="GT1013" s="206"/>
      <c r="GU1013" s="206"/>
      <c r="GV1013" s="206"/>
      <c r="GW1013" s="206"/>
      <c r="GX1013" s="206"/>
      <c r="GY1013" s="206"/>
      <c r="GZ1013" s="206"/>
      <c r="HA1013" s="206"/>
      <c r="HB1013" s="206"/>
      <c r="HC1013" s="206"/>
      <c r="HD1013" s="206"/>
      <c r="HE1013" s="206"/>
      <c r="HF1013" s="206"/>
      <c r="HG1013" s="206"/>
      <c r="HH1013" s="206"/>
      <c r="HI1013" s="206"/>
      <c r="HJ1013" s="206"/>
      <c r="HK1013" s="206"/>
      <c r="HL1013" s="206"/>
      <c r="HM1013" s="206"/>
      <c r="HN1013" s="206"/>
      <c r="HO1013" s="206"/>
      <c r="HP1013" s="206"/>
      <c r="HQ1013" s="206"/>
      <c r="HR1013" s="206"/>
      <c r="HS1013" s="206"/>
      <c r="HT1013" s="206"/>
      <c r="HU1013" s="206"/>
      <c r="HV1013" s="206"/>
      <c r="HW1013" s="206"/>
      <c r="HX1013" s="206"/>
      <c r="HY1013" s="206"/>
      <c r="HZ1013" s="206"/>
      <c r="IA1013" s="206"/>
      <c r="IB1013" s="206"/>
      <c r="IC1013" s="206"/>
      <c r="ID1013" s="206"/>
      <c r="IE1013" s="206"/>
      <c r="IF1013" s="206"/>
      <c r="IG1013" s="206"/>
      <c r="IH1013" s="206"/>
      <c r="II1013" s="206"/>
      <c r="IJ1013" s="206"/>
      <c r="IK1013" s="206"/>
      <c r="IL1013" s="206"/>
      <c r="IM1013" s="206"/>
      <c r="IN1013" s="206"/>
      <c r="IO1013" s="206"/>
      <c r="IP1013" s="206"/>
      <c r="IQ1013" s="206"/>
      <c r="IR1013" s="206"/>
      <c r="IS1013" s="206"/>
      <c r="IT1013" s="206"/>
      <c r="IU1013" s="206"/>
    </row>
    <row r="1014" spans="1:255" s="28" customFormat="1" ht="57">
      <c r="A1014" s="222" t="s">
        <v>23</v>
      </c>
      <c r="B1014" s="223">
        <v>12</v>
      </c>
      <c r="C1014" s="22" t="s">
        <v>334</v>
      </c>
      <c r="D1014" s="224" t="s">
        <v>303</v>
      </c>
      <c r="E1014" s="206"/>
      <c r="F1014" s="230"/>
      <c r="G1014" s="173"/>
      <c r="H1014" s="9"/>
      <c r="I1014" s="201"/>
      <c r="J1014" s="206"/>
      <c r="K1014" s="201"/>
      <c r="L1014" s="201"/>
      <c r="M1014" s="201"/>
      <c r="N1014" s="201"/>
      <c r="O1014" s="201"/>
      <c r="P1014" s="201"/>
      <c r="Q1014" s="201"/>
      <c r="R1014" s="206"/>
      <c r="S1014" s="206"/>
      <c r="T1014" s="206"/>
      <c r="U1014" s="206"/>
      <c r="V1014" s="206"/>
      <c r="W1014" s="206"/>
      <c r="X1014" s="206"/>
      <c r="Y1014" s="206"/>
      <c r="Z1014" s="206"/>
      <c r="AA1014" s="206"/>
      <c r="AB1014" s="206"/>
      <c r="AC1014" s="206"/>
      <c r="AD1014" s="206"/>
      <c r="AE1014" s="206"/>
      <c r="AF1014" s="206"/>
      <c r="AG1014" s="206"/>
      <c r="AH1014" s="206"/>
      <c r="AI1014" s="206"/>
      <c r="AJ1014" s="206"/>
      <c r="AK1014" s="206"/>
      <c r="AL1014" s="206"/>
      <c r="AM1014" s="206"/>
      <c r="AN1014" s="206"/>
      <c r="AO1014" s="206"/>
      <c r="AP1014" s="206"/>
      <c r="AQ1014" s="206"/>
      <c r="AR1014" s="206"/>
      <c r="AS1014" s="206"/>
      <c r="AT1014" s="206"/>
      <c r="AU1014" s="206"/>
      <c r="AV1014" s="206"/>
      <c r="AW1014" s="206"/>
      <c r="AX1014" s="206"/>
      <c r="AY1014" s="206"/>
      <c r="AZ1014" s="206"/>
      <c r="BA1014" s="206"/>
      <c r="BB1014" s="206"/>
      <c r="BC1014" s="206"/>
      <c r="BD1014" s="206"/>
      <c r="BE1014" s="206"/>
      <c r="BF1014" s="206"/>
      <c r="BG1014" s="206"/>
      <c r="BH1014" s="206"/>
      <c r="BI1014" s="206"/>
      <c r="BJ1014" s="206"/>
      <c r="BK1014" s="206"/>
      <c r="BL1014" s="206"/>
      <c r="BM1014" s="206"/>
      <c r="BN1014" s="206"/>
      <c r="BO1014" s="206"/>
      <c r="BP1014" s="206"/>
      <c r="BQ1014" s="206"/>
      <c r="BR1014" s="206"/>
      <c r="BS1014" s="206"/>
      <c r="BT1014" s="206"/>
      <c r="BU1014" s="206"/>
      <c r="BV1014" s="206"/>
      <c r="BW1014" s="206"/>
      <c r="BX1014" s="206"/>
      <c r="BY1014" s="206"/>
      <c r="BZ1014" s="206"/>
      <c r="CA1014" s="206"/>
      <c r="CB1014" s="206"/>
      <c r="CC1014" s="206"/>
      <c r="CD1014" s="206"/>
      <c r="CE1014" s="206"/>
      <c r="CF1014" s="206"/>
      <c r="CG1014" s="206"/>
      <c r="CH1014" s="206"/>
      <c r="CI1014" s="206"/>
      <c r="CJ1014" s="206"/>
      <c r="CK1014" s="206"/>
      <c r="CL1014" s="206"/>
      <c r="CM1014" s="206"/>
      <c r="CN1014" s="206"/>
      <c r="CO1014" s="206"/>
      <c r="CP1014" s="206"/>
      <c r="CQ1014" s="206"/>
      <c r="CR1014" s="206"/>
      <c r="CS1014" s="206"/>
      <c r="CT1014" s="206"/>
      <c r="CU1014" s="206"/>
      <c r="CV1014" s="206"/>
      <c r="CW1014" s="206"/>
      <c r="CX1014" s="206"/>
      <c r="CY1014" s="206"/>
      <c r="CZ1014" s="206"/>
      <c r="DA1014" s="206"/>
      <c r="DB1014" s="206"/>
      <c r="DC1014" s="206"/>
      <c r="DD1014" s="206"/>
      <c r="DE1014" s="206"/>
      <c r="DF1014" s="206"/>
      <c r="DG1014" s="206"/>
      <c r="DH1014" s="206"/>
      <c r="DI1014" s="206"/>
      <c r="DJ1014" s="206"/>
      <c r="DK1014" s="206"/>
      <c r="DL1014" s="206"/>
      <c r="DM1014" s="206"/>
      <c r="DN1014" s="206"/>
      <c r="DO1014" s="206"/>
      <c r="DP1014" s="206"/>
      <c r="DQ1014" s="206"/>
      <c r="DR1014" s="206"/>
      <c r="DS1014" s="206"/>
      <c r="DT1014" s="206"/>
      <c r="DU1014" s="206"/>
      <c r="DV1014" s="206"/>
      <c r="DW1014" s="206"/>
      <c r="DX1014" s="206"/>
      <c r="DY1014" s="206"/>
      <c r="DZ1014" s="206"/>
      <c r="EA1014" s="206"/>
      <c r="EB1014" s="206"/>
      <c r="EC1014" s="206"/>
      <c r="ED1014" s="206"/>
      <c r="EE1014" s="206"/>
      <c r="EF1014" s="206"/>
      <c r="EG1014" s="206"/>
      <c r="EH1014" s="206"/>
      <c r="EI1014" s="206"/>
      <c r="EJ1014" s="206"/>
      <c r="EK1014" s="206"/>
      <c r="EL1014" s="206"/>
      <c r="EM1014" s="206"/>
      <c r="EN1014" s="206"/>
      <c r="EO1014" s="206"/>
      <c r="EP1014" s="206"/>
      <c r="EQ1014" s="206"/>
      <c r="ER1014" s="206"/>
      <c r="ES1014" s="206"/>
      <c r="ET1014" s="206"/>
      <c r="EU1014" s="206"/>
      <c r="EV1014" s="206"/>
      <c r="EW1014" s="206"/>
      <c r="EX1014" s="206"/>
      <c r="EY1014" s="206"/>
      <c r="EZ1014" s="206"/>
      <c r="FA1014" s="206"/>
      <c r="FB1014" s="206"/>
      <c r="FC1014" s="206"/>
      <c r="FD1014" s="206"/>
      <c r="FE1014" s="206"/>
      <c r="FF1014" s="206"/>
      <c r="FG1014" s="206"/>
      <c r="FH1014" s="206"/>
      <c r="FI1014" s="206"/>
      <c r="FJ1014" s="206"/>
      <c r="FK1014" s="206"/>
      <c r="FL1014" s="206"/>
      <c r="FM1014" s="206"/>
      <c r="FN1014" s="206"/>
      <c r="FO1014" s="206"/>
      <c r="FP1014" s="206"/>
      <c r="FQ1014" s="206"/>
      <c r="FR1014" s="206"/>
      <c r="FS1014" s="206"/>
      <c r="FT1014" s="206"/>
      <c r="FU1014" s="206"/>
      <c r="FV1014" s="206"/>
      <c r="FW1014" s="206"/>
      <c r="FX1014" s="206"/>
      <c r="FY1014" s="206"/>
      <c r="FZ1014" s="206"/>
      <c r="GA1014" s="206"/>
      <c r="GB1014" s="206"/>
      <c r="GC1014" s="206"/>
      <c r="GD1014" s="206"/>
      <c r="GE1014" s="206"/>
      <c r="GF1014" s="206"/>
      <c r="GG1014" s="206"/>
      <c r="GH1014" s="206"/>
      <c r="GI1014" s="206"/>
      <c r="GJ1014" s="206"/>
      <c r="GK1014" s="206"/>
      <c r="GL1014" s="206"/>
      <c r="GM1014" s="206"/>
      <c r="GN1014" s="206"/>
      <c r="GO1014" s="206"/>
      <c r="GP1014" s="206"/>
      <c r="GQ1014" s="206"/>
      <c r="GR1014" s="206"/>
      <c r="GS1014" s="206"/>
      <c r="GT1014" s="206"/>
      <c r="GU1014" s="206"/>
      <c r="GV1014" s="206"/>
      <c r="GW1014" s="206"/>
      <c r="GX1014" s="206"/>
      <c r="GY1014" s="206"/>
      <c r="GZ1014" s="206"/>
      <c r="HA1014" s="206"/>
      <c r="HB1014" s="206"/>
      <c r="HC1014" s="206"/>
      <c r="HD1014" s="206"/>
      <c r="HE1014" s="206"/>
      <c r="HF1014" s="206"/>
      <c r="HG1014" s="206"/>
      <c r="HH1014" s="206"/>
      <c r="HI1014" s="206"/>
      <c r="HJ1014" s="206"/>
      <c r="HK1014" s="206"/>
      <c r="HL1014" s="206"/>
      <c r="HM1014" s="206"/>
      <c r="HN1014" s="206"/>
      <c r="HO1014" s="206"/>
      <c r="HP1014" s="206"/>
      <c r="HQ1014" s="206"/>
      <c r="HR1014" s="206"/>
      <c r="HS1014" s="206"/>
      <c r="HT1014" s="206"/>
      <c r="HU1014" s="206"/>
      <c r="HV1014" s="206"/>
      <c r="HW1014" s="206"/>
      <c r="HX1014" s="206"/>
      <c r="HY1014" s="206"/>
      <c r="HZ1014" s="206"/>
      <c r="IA1014" s="206"/>
      <c r="IB1014" s="206"/>
      <c r="IC1014" s="206"/>
      <c r="ID1014" s="206"/>
      <c r="IE1014" s="206"/>
      <c r="IF1014" s="206"/>
      <c r="IG1014" s="206"/>
      <c r="IH1014" s="206"/>
      <c r="II1014" s="206"/>
      <c r="IJ1014" s="206"/>
      <c r="IK1014" s="206"/>
      <c r="IL1014" s="206"/>
      <c r="IM1014" s="206"/>
      <c r="IN1014" s="206"/>
      <c r="IO1014" s="206"/>
      <c r="IP1014" s="206"/>
      <c r="IQ1014" s="206"/>
      <c r="IR1014" s="206"/>
      <c r="IS1014" s="206"/>
      <c r="IT1014" s="206"/>
      <c r="IU1014" s="206"/>
    </row>
    <row r="1015" spans="1:255" s="28" customFormat="1">
      <c r="A1015" s="21"/>
      <c r="B1015" s="22"/>
      <c r="C1015" s="22" t="s">
        <v>324</v>
      </c>
      <c r="D1015" s="23"/>
      <c r="F1015" s="193">
        <v>4</v>
      </c>
      <c r="G1015" s="194" t="s">
        <v>286</v>
      </c>
      <c r="H1015" s="9"/>
      <c r="I1015" s="27"/>
      <c r="J1015" s="147"/>
      <c r="K1015" s="27">
        <f>+IF($C1015=K$1,$F1015*$H1021,0)</f>
        <v>0</v>
      </c>
      <c r="L1015" s="27">
        <f t="shared" ref="L1015:Q1015" si="463">+IF($C1015=L$1,$F1015*$H1021,0)</f>
        <v>0</v>
      </c>
      <c r="M1015" s="27">
        <f t="shared" si="463"/>
        <v>0</v>
      </c>
      <c r="N1015" s="27">
        <f t="shared" si="463"/>
        <v>0</v>
      </c>
      <c r="O1015" s="27">
        <f t="shared" si="463"/>
        <v>0</v>
      </c>
      <c r="P1015" s="27">
        <f t="shared" si="463"/>
        <v>0</v>
      </c>
      <c r="Q1015" s="27">
        <f t="shared" si="463"/>
        <v>0</v>
      </c>
    </row>
    <row r="1016" spans="1:255" s="28" customFormat="1">
      <c r="A1016" s="21"/>
      <c r="B1016" s="22"/>
      <c r="C1016" s="22" t="s">
        <v>325</v>
      </c>
      <c r="D1016" s="23"/>
      <c r="F1016" s="193">
        <v>4</v>
      </c>
      <c r="G1016" s="194" t="s">
        <v>286</v>
      </c>
      <c r="H1016" s="9"/>
      <c r="I1016" s="27"/>
      <c r="J1016" s="147"/>
      <c r="K1016" s="27">
        <f>+IF($C1016=K$1,$F1016*$H1021,0)</f>
        <v>0</v>
      </c>
      <c r="L1016" s="27">
        <f t="shared" ref="L1016:Q1016" si="464">+IF($C1016=L$1,$F1016*$H1021,0)</f>
        <v>0</v>
      </c>
      <c r="M1016" s="27">
        <f t="shared" si="464"/>
        <v>0</v>
      </c>
      <c r="N1016" s="27">
        <f t="shared" si="464"/>
        <v>0</v>
      </c>
      <c r="O1016" s="27">
        <f t="shared" si="464"/>
        <v>0</v>
      </c>
      <c r="P1016" s="27">
        <f t="shared" si="464"/>
        <v>0</v>
      </c>
      <c r="Q1016" s="27">
        <f t="shared" si="464"/>
        <v>0</v>
      </c>
    </row>
    <row r="1017" spans="1:255" s="28" customFormat="1">
      <c r="A1017" s="21"/>
      <c r="B1017" s="22"/>
      <c r="C1017" s="22" t="s">
        <v>326</v>
      </c>
      <c r="D1017" s="23"/>
      <c r="F1017" s="193">
        <v>8</v>
      </c>
      <c r="G1017" s="194" t="s">
        <v>286</v>
      </c>
      <c r="H1017" s="9"/>
      <c r="I1017" s="27"/>
      <c r="J1017" s="147"/>
      <c r="K1017" s="27">
        <f>+IF($C1017=K$1,$F1017*$H1021,0)</f>
        <v>0</v>
      </c>
      <c r="L1017" s="27">
        <f t="shared" ref="L1017:Q1017" si="465">+IF($C1017=L$1,$F1017*$H1021,0)</f>
        <v>0</v>
      </c>
      <c r="M1017" s="27">
        <f t="shared" si="465"/>
        <v>0</v>
      </c>
      <c r="N1017" s="27">
        <f t="shared" si="465"/>
        <v>0</v>
      </c>
      <c r="O1017" s="27">
        <f t="shared" si="465"/>
        <v>0</v>
      </c>
      <c r="P1017" s="27">
        <f t="shared" si="465"/>
        <v>0</v>
      </c>
      <c r="Q1017" s="27">
        <f t="shared" si="465"/>
        <v>0</v>
      </c>
    </row>
    <row r="1018" spans="1:255" s="206" customFormat="1">
      <c r="A1018" s="21"/>
      <c r="B1018" s="22"/>
      <c r="C1018" s="22" t="s">
        <v>327</v>
      </c>
      <c r="D1018" s="23"/>
      <c r="E1018" s="28"/>
      <c r="F1018" s="193">
        <v>4</v>
      </c>
      <c r="G1018" s="194" t="s">
        <v>286</v>
      </c>
      <c r="H1018" s="9"/>
      <c r="I1018" s="27"/>
      <c r="J1018" s="147"/>
      <c r="K1018" s="27">
        <f>+IF($C1018=K$1,$F1018*$H1021,0)</f>
        <v>0</v>
      </c>
      <c r="L1018" s="27">
        <f t="shared" ref="L1018:Q1018" si="466">+IF($C1018=L$1,$F1018*$H1021,0)</f>
        <v>0</v>
      </c>
      <c r="M1018" s="27">
        <f t="shared" si="466"/>
        <v>0</v>
      </c>
      <c r="N1018" s="27">
        <f t="shared" si="466"/>
        <v>0</v>
      </c>
      <c r="O1018" s="27">
        <f t="shared" si="466"/>
        <v>0</v>
      </c>
      <c r="P1018" s="27">
        <f t="shared" si="466"/>
        <v>0</v>
      </c>
      <c r="Q1018" s="27">
        <f t="shared" si="466"/>
        <v>0</v>
      </c>
      <c r="R1018" s="28"/>
      <c r="S1018" s="28"/>
      <c r="T1018" s="28"/>
      <c r="U1018" s="28"/>
      <c r="V1018" s="28"/>
      <c r="W1018" s="28"/>
      <c r="X1018" s="28"/>
      <c r="Y1018" s="28"/>
      <c r="Z1018" s="28"/>
      <c r="AA1018" s="28"/>
      <c r="AB1018" s="28"/>
      <c r="AC1018" s="28"/>
      <c r="AD1018" s="28"/>
      <c r="AE1018" s="28"/>
      <c r="AF1018" s="28"/>
      <c r="AG1018" s="28"/>
      <c r="AH1018" s="28"/>
      <c r="AI1018" s="28"/>
      <c r="AJ1018" s="28"/>
      <c r="AK1018" s="28"/>
      <c r="AL1018" s="28"/>
      <c r="AM1018" s="28"/>
      <c r="AN1018" s="28"/>
      <c r="AO1018" s="28"/>
      <c r="AP1018" s="28"/>
      <c r="AQ1018" s="28"/>
      <c r="AR1018" s="28"/>
      <c r="AS1018" s="28"/>
      <c r="AT1018" s="28"/>
      <c r="AU1018" s="28"/>
      <c r="AV1018" s="28"/>
      <c r="AW1018" s="28"/>
      <c r="AX1018" s="28"/>
      <c r="AY1018" s="28"/>
      <c r="AZ1018" s="28"/>
      <c r="BA1018" s="28"/>
      <c r="BB1018" s="28"/>
      <c r="BC1018" s="28"/>
      <c r="BD1018" s="28"/>
      <c r="BE1018" s="28"/>
      <c r="BF1018" s="28"/>
      <c r="BG1018" s="28"/>
      <c r="BH1018" s="28"/>
      <c r="BI1018" s="28"/>
      <c r="BJ1018" s="28"/>
      <c r="BK1018" s="28"/>
      <c r="BL1018" s="28"/>
      <c r="BM1018" s="28"/>
      <c r="BN1018" s="28"/>
      <c r="BO1018" s="28"/>
      <c r="BP1018" s="28"/>
      <c r="BQ1018" s="28"/>
      <c r="BR1018" s="28"/>
      <c r="BS1018" s="28"/>
      <c r="BT1018" s="28"/>
      <c r="BU1018" s="28"/>
      <c r="BV1018" s="28"/>
      <c r="BW1018" s="28"/>
      <c r="BX1018" s="28"/>
      <c r="BY1018" s="28"/>
      <c r="BZ1018" s="28"/>
      <c r="CA1018" s="28"/>
      <c r="CB1018" s="28"/>
      <c r="CC1018" s="28"/>
      <c r="CD1018" s="28"/>
      <c r="CE1018" s="28"/>
      <c r="CF1018" s="28"/>
      <c r="CG1018" s="28"/>
      <c r="CH1018" s="28"/>
      <c r="CI1018" s="28"/>
      <c r="CJ1018" s="28"/>
      <c r="CK1018" s="28"/>
      <c r="CL1018" s="28"/>
      <c r="CM1018" s="28"/>
      <c r="CN1018" s="28"/>
      <c r="CO1018" s="28"/>
      <c r="CP1018" s="28"/>
      <c r="CQ1018" s="28"/>
      <c r="CR1018" s="28"/>
      <c r="CS1018" s="28"/>
      <c r="CT1018" s="28"/>
      <c r="CU1018" s="28"/>
      <c r="CV1018" s="28"/>
      <c r="CW1018" s="28"/>
      <c r="CX1018" s="28"/>
      <c r="CY1018" s="28"/>
      <c r="CZ1018" s="28"/>
      <c r="DA1018" s="28"/>
      <c r="DB1018" s="28"/>
      <c r="DC1018" s="28"/>
      <c r="DD1018" s="28"/>
      <c r="DE1018" s="28"/>
      <c r="DF1018" s="28"/>
      <c r="DG1018" s="28"/>
      <c r="DH1018" s="28"/>
      <c r="DI1018" s="28"/>
      <c r="DJ1018" s="28"/>
      <c r="DK1018" s="28"/>
      <c r="DL1018" s="28"/>
      <c r="DM1018" s="28"/>
      <c r="DN1018" s="28"/>
      <c r="DO1018" s="28"/>
      <c r="DP1018" s="28"/>
      <c r="DQ1018" s="28"/>
      <c r="DR1018" s="28"/>
      <c r="DS1018" s="28"/>
      <c r="DT1018" s="28"/>
      <c r="DU1018" s="28"/>
      <c r="DV1018" s="28"/>
      <c r="DW1018" s="28"/>
      <c r="DX1018" s="28"/>
      <c r="DY1018" s="28"/>
      <c r="DZ1018" s="28"/>
      <c r="EA1018" s="28"/>
      <c r="EB1018" s="28"/>
      <c r="EC1018" s="28"/>
      <c r="ED1018" s="28"/>
      <c r="EE1018" s="28"/>
      <c r="EF1018" s="28"/>
      <c r="EG1018" s="28"/>
      <c r="EH1018" s="28"/>
      <c r="EI1018" s="28"/>
      <c r="EJ1018" s="28"/>
      <c r="EK1018" s="28"/>
      <c r="EL1018" s="28"/>
      <c r="EM1018" s="28"/>
      <c r="EN1018" s="28"/>
      <c r="EO1018" s="28"/>
      <c r="EP1018" s="28"/>
      <c r="EQ1018" s="28"/>
      <c r="ER1018" s="28"/>
      <c r="ES1018" s="28"/>
      <c r="ET1018" s="28"/>
      <c r="EU1018" s="28"/>
      <c r="EV1018" s="28"/>
      <c r="EW1018" s="28"/>
      <c r="EX1018" s="28"/>
      <c r="EY1018" s="28"/>
      <c r="EZ1018" s="28"/>
      <c r="FA1018" s="28"/>
      <c r="FB1018" s="28"/>
      <c r="FC1018" s="28"/>
      <c r="FD1018" s="28"/>
      <c r="FE1018" s="28"/>
      <c r="FF1018" s="28"/>
      <c r="FG1018" s="28"/>
      <c r="FH1018" s="28"/>
      <c r="FI1018" s="28"/>
      <c r="FJ1018" s="28"/>
      <c r="FK1018" s="28"/>
      <c r="FL1018" s="28"/>
      <c r="FM1018" s="28"/>
      <c r="FN1018" s="28"/>
      <c r="FO1018" s="28"/>
      <c r="FP1018" s="28"/>
      <c r="FQ1018" s="28"/>
      <c r="FR1018" s="28"/>
      <c r="FS1018" s="28"/>
      <c r="FT1018" s="28"/>
      <c r="FU1018" s="28"/>
      <c r="FV1018" s="28"/>
      <c r="FW1018" s="28"/>
      <c r="FX1018" s="28"/>
      <c r="FY1018" s="28"/>
      <c r="FZ1018" s="28"/>
      <c r="GA1018" s="28"/>
      <c r="GB1018" s="28"/>
      <c r="GC1018" s="28"/>
      <c r="GD1018" s="28"/>
      <c r="GE1018" s="28"/>
      <c r="GF1018" s="28"/>
      <c r="GG1018" s="28"/>
      <c r="GH1018" s="28"/>
      <c r="GI1018" s="28"/>
      <c r="GJ1018" s="28"/>
      <c r="GK1018" s="28"/>
      <c r="GL1018" s="28"/>
      <c r="GM1018" s="28"/>
      <c r="GN1018" s="28"/>
      <c r="GO1018" s="28"/>
      <c r="GP1018" s="28"/>
      <c r="GQ1018" s="28"/>
      <c r="GR1018" s="28"/>
      <c r="GS1018" s="28"/>
      <c r="GT1018" s="28"/>
      <c r="GU1018" s="28"/>
      <c r="GV1018" s="28"/>
      <c r="GW1018" s="28"/>
      <c r="GX1018" s="28"/>
      <c r="GY1018" s="28"/>
      <c r="GZ1018" s="28"/>
      <c r="HA1018" s="28"/>
      <c r="HB1018" s="28"/>
      <c r="HC1018" s="28"/>
      <c r="HD1018" s="28"/>
      <c r="HE1018" s="28"/>
      <c r="HF1018" s="28"/>
      <c r="HG1018" s="28"/>
      <c r="HH1018" s="28"/>
      <c r="HI1018" s="28"/>
      <c r="HJ1018" s="28"/>
      <c r="HK1018" s="28"/>
      <c r="HL1018" s="28"/>
      <c r="HM1018" s="28"/>
      <c r="HN1018" s="28"/>
      <c r="HO1018" s="28"/>
      <c r="HP1018" s="28"/>
      <c r="HQ1018" s="28"/>
      <c r="HR1018" s="28"/>
      <c r="HS1018" s="28"/>
      <c r="HT1018" s="28"/>
      <c r="HU1018" s="28"/>
      <c r="HV1018" s="28"/>
      <c r="HW1018" s="28"/>
      <c r="HX1018" s="28"/>
      <c r="HY1018" s="28"/>
      <c r="HZ1018" s="28"/>
      <c r="IA1018" s="28"/>
      <c r="IB1018" s="28"/>
      <c r="IC1018" s="28"/>
      <c r="ID1018" s="28"/>
      <c r="IE1018" s="28"/>
      <c r="IF1018" s="28"/>
      <c r="IG1018" s="28"/>
      <c r="IH1018" s="28"/>
      <c r="II1018" s="28"/>
      <c r="IJ1018" s="28"/>
      <c r="IK1018" s="28"/>
      <c r="IL1018" s="28"/>
      <c r="IM1018" s="28"/>
      <c r="IN1018" s="28"/>
      <c r="IO1018" s="28"/>
      <c r="IP1018" s="28"/>
      <c r="IQ1018" s="28"/>
      <c r="IR1018" s="28"/>
      <c r="IS1018" s="28"/>
      <c r="IT1018" s="28"/>
      <c r="IU1018" s="28"/>
    </row>
    <row r="1019" spans="1:255" s="206" customFormat="1">
      <c r="A1019" s="21"/>
      <c r="B1019" s="22"/>
      <c r="C1019" s="22" t="s">
        <v>328</v>
      </c>
      <c r="D1019" s="23"/>
      <c r="E1019" s="28"/>
      <c r="F1019" s="193">
        <v>8</v>
      </c>
      <c r="G1019" s="194" t="s">
        <v>286</v>
      </c>
      <c r="H1019" s="9"/>
      <c r="I1019" s="27"/>
      <c r="J1019" s="147"/>
      <c r="K1019" s="27">
        <f>+IF($C1019=K$1,$F1019*$H1021,0)</f>
        <v>0</v>
      </c>
      <c r="L1019" s="27">
        <f t="shared" ref="L1019:Q1019" si="467">+IF($C1019=L$1,$F1019*$H1021,0)</f>
        <v>0</v>
      </c>
      <c r="M1019" s="27">
        <f t="shared" si="467"/>
        <v>0</v>
      </c>
      <c r="N1019" s="27">
        <f t="shared" si="467"/>
        <v>0</v>
      </c>
      <c r="O1019" s="27">
        <f t="shared" si="467"/>
        <v>0</v>
      </c>
      <c r="P1019" s="27">
        <f t="shared" si="467"/>
        <v>0</v>
      </c>
      <c r="Q1019" s="27">
        <f t="shared" si="467"/>
        <v>0</v>
      </c>
      <c r="R1019" s="28"/>
      <c r="S1019" s="28"/>
      <c r="T1019" s="28"/>
      <c r="U1019" s="28"/>
      <c r="V1019" s="28"/>
      <c r="W1019" s="28"/>
      <c r="X1019" s="28"/>
      <c r="Y1019" s="28"/>
      <c r="Z1019" s="28"/>
      <c r="AA1019" s="28"/>
      <c r="AB1019" s="28"/>
      <c r="AC1019" s="28"/>
      <c r="AD1019" s="28"/>
      <c r="AE1019" s="28"/>
      <c r="AF1019" s="28"/>
      <c r="AG1019" s="28"/>
      <c r="AH1019" s="28"/>
      <c r="AI1019" s="28"/>
      <c r="AJ1019" s="28"/>
      <c r="AK1019" s="28"/>
      <c r="AL1019" s="28"/>
      <c r="AM1019" s="28"/>
      <c r="AN1019" s="28"/>
      <c r="AO1019" s="28"/>
      <c r="AP1019" s="28"/>
      <c r="AQ1019" s="28"/>
      <c r="AR1019" s="28"/>
      <c r="AS1019" s="28"/>
      <c r="AT1019" s="28"/>
      <c r="AU1019" s="28"/>
      <c r="AV1019" s="28"/>
      <c r="AW1019" s="28"/>
      <c r="AX1019" s="28"/>
      <c r="AY1019" s="28"/>
      <c r="AZ1019" s="28"/>
      <c r="BA1019" s="28"/>
      <c r="BB1019" s="28"/>
      <c r="BC1019" s="28"/>
      <c r="BD1019" s="28"/>
      <c r="BE1019" s="28"/>
      <c r="BF1019" s="28"/>
      <c r="BG1019" s="28"/>
      <c r="BH1019" s="28"/>
      <c r="BI1019" s="28"/>
      <c r="BJ1019" s="28"/>
      <c r="BK1019" s="28"/>
      <c r="BL1019" s="28"/>
      <c r="BM1019" s="28"/>
      <c r="BN1019" s="28"/>
      <c r="BO1019" s="28"/>
      <c r="BP1019" s="28"/>
      <c r="BQ1019" s="28"/>
      <c r="BR1019" s="28"/>
      <c r="BS1019" s="28"/>
      <c r="BT1019" s="28"/>
      <c r="BU1019" s="28"/>
      <c r="BV1019" s="28"/>
      <c r="BW1019" s="28"/>
      <c r="BX1019" s="28"/>
      <c r="BY1019" s="28"/>
      <c r="BZ1019" s="28"/>
      <c r="CA1019" s="28"/>
      <c r="CB1019" s="28"/>
      <c r="CC1019" s="28"/>
      <c r="CD1019" s="28"/>
      <c r="CE1019" s="28"/>
      <c r="CF1019" s="28"/>
      <c r="CG1019" s="28"/>
      <c r="CH1019" s="28"/>
      <c r="CI1019" s="28"/>
      <c r="CJ1019" s="28"/>
      <c r="CK1019" s="28"/>
      <c r="CL1019" s="28"/>
      <c r="CM1019" s="28"/>
      <c r="CN1019" s="28"/>
      <c r="CO1019" s="28"/>
      <c r="CP1019" s="28"/>
      <c r="CQ1019" s="28"/>
      <c r="CR1019" s="28"/>
      <c r="CS1019" s="28"/>
      <c r="CT1019" s="28"/>
      <c r="CU1019" s="28"/>
      <c r="CV1019" s="28"/>
      <c r="CW1019" s="28"/>
      <c r="CX1019" s="28"/>
      <c r="CY1019" s="28"/>
      <c r="CZ1019" s="28"/>
      <c r="DA1019" s="28"/>
      <c r="DB1019" s="28"/>
      <c r="DC1019" s="28"/>
      <c r="DD1019" s="28"/>
      <c r="DE1019" s="28"/>
      <c r="DF1019" s="28"/>
      <c r="DG1019" s="28"/>
      <c r="DH1019" s="28"/>
      <c r="DI1019" s="28"/>
      <c r="DJ1019" s="28"/>
      <c r="DK1019" s="28"/>
      <c r="DL1019" s="28"/>
      <c r="DM1019" s="28"/>
      <c r="DN1019" s="28"/>
      <c r="DO1019" s="28"/>
      <c r="DP1019" s="28"/>
      <c r="DQ1019" s="28"/>
      <c r="DR1019" s="28"/>
      <c r="DS1019" s="28"/>
      <c r="DT1019" s="28"/>
      <c r="DU1019" s="28"/>
      <c r="DV1019" s="28"/>
      <c r="DW1019" s="28"/>
      <c r="DX1019" s="28"/>
      <c r="DY1019" s="28"/>
      <c r="DZ1019" s="28"/>
      <c r="EA1019" s="28"/>
      <c r="EB1019" s="28"/>
      <c r="EC1019" s="28"/>
      <c r="ED1019" s="28"/>
      <c r="EE1019" s="28"/>
      <c r="EF1019" s="28"/>
      <c r="EG1019" s="28"/>
      <c r="EH1019" s="28"/>
      <c r="EI1019" s="28"/>
      <c r="EJ1019" s="28"/>
      <c r="EK1019" s="28"/>
      <c r="EL1019" s="28"/>
      <c r="EM1019" s="28"/>
      <c r="EN1019" s="28"/>
      <c r="EO1019" s="28"/>
      <c r="EP1019" s="28"/>
      <c r="EQ1019" s="28"/>
      <c r="ER1019" s="28"/>
      <c r="ES1019" s="28"/>
      <c r="ET1019" s="28"/>
      <c r="EU1019" s="28"/>
      <c r="EV1019" s="28"/>
      <c r="EW1019" s="28"/>
      <c r="EX1019" s="28"/>
      <c r="EY1019" s="28"/>
      <c r="EZ1019" s="28"/>
      <c r="FA1019" s="28"/>
      <c r="FB1019" s="28"/>
      <c r="FC1019" s="28"/>
      <c r="FD1019" s="28"/>
      <c r="FE1019" s="28"/>
      <c r="FF1019" s="28"/>
      <c r="FG1019" s="28"/>
      <c r="FH1019" s="28"/>
      <c r="FI1019" s="28"/>
      <c r="FJ1019" s="28"/>
      <c r="FK1019" s="28"/>
      <c r="FL1019" s="28"/>
      <c r="FM1019" s="28"/>
      <c r="FN1019" s="28"/>
      <c r="FO1019" s="28"/>
      <c r="FP1019" s="28"/>
      <c r="FQ1019" s="28"/>
      <c r="FR1019" s="28"/>
      <c r="FS1019" s="28"/>
      <c r="FT1019" s="28"/>
      <c r="FU1019" s="28"/>
      <c r="FV1019" s="28"/>
      <c r="FW1019" s="28"/>
      <c r="FX1019" s="28"/>
      <c r="FY1019" s="28"/>
      <c r="FZ1019" s="28"/>
      <c r="GA1019" s="28"/>
      <c r="GB1019" s="28"/>
      <c r="GC1019" s="28"/>
      <c r="GD1019" s="28"/>
      <c r="GE1019" s="28"/>
      <c r="GF1019" s="28"/>
      <c r="GG1019" s="28"/>
      <c r="GH1019" s="28"/>
      <c r="GI1019" s="28"/>
      <c r="GJ1019" s="28"/>
      <c r="GK1019" s="28"/>
      <c r="GL1019" s="28"/>
      <c r="GM1019" s="28"/>
      <c r="GN1019" s="28"/>
      <c r="GO1019" s="28"/>
      <c r="GP1019" s="28"/>
      <c r="GQ1019" s="28"/>
      <c r="GR1019" s="28"/>
      <c r="GS1019" s="28"/>
      <c r="GT1019" s="28"/>
      <c r="GU1019" s="28"/>
      <c r="GV1019" s="28"/>
      <c r="GW1019" s="28"/>
      <c r="GX1019" s="28"/>
      <c r="GY1019" s="28"/>
      <c r="GZ1019" s="28"/>
      <c r="HA1019" s="28"/>
      <c r="HB1019" s="28"/>
      <c r="HC1019" s="28"/>
      <c r="HD1019" s="28"/>
      <c r="HE1019" s="28"/>
      <c r="HF1019" s="28"/>
      <c r="HG1019" s="28"/>
      <c r="HH1019" s="28"/>
      <c r="HI1019" s="28"/>
      <c r="HJ1019" s="28"/>
      <c r="HK1019" s="28"/>
      <c r="HL1019" s="28"/>
      <c r="HM1019" s="28"/>
      <c r="HN1019" s="28"/>
      <c r="HO1019" s="28"/>
      <c r="HP1019" s="28"/>
      <c r="HQ1019" s="28"/>
      <c r="HR1019" s="28"/>
      <c r="HS1019" s="28"/>
      <c r="HT1019" s="28"/>
      <c r="HU1019" s="28"/>
      <c r="HV1019" s="28"/>
      <c r="HW1019" s="28"/>
      <c r="HX1019" s="28"/>
      <c r="HY1019" s="28"/>
      <c r="HZ1019" s="28"/>
      <c r="IA1019" s="28"/>
      <c r="IB1019" s="28"/>
      <c r="IC1019" s="28"/>
      <c r="ID1019" s="28"/>
      <c r="IE1019" s="28"/>
      <c r="IF1019" s="28"/>
      <c r="IG1019" s="28"/>
      <c r="IH1019" s="28"/>
      <c r="II1019" s="28"/>
      <c r="IJ1019" s="28"/>
      <c r="IK1019" s="28"/>
      <c r="IL1019" s="28"/>
      <c r="IM1019" s="28"/>
      <c r="IN1019" s="28"/>
      <c r="IO1019" s="28"/>
      <c r="IP1019" s="28"/>
      <c r="IQ1019" s="28"/>
      <c r="IR1019" s="28"/>
      <c r="IS1019" s="28"/>
      <c r="IT1019" s="28"/>
      <c r="IU1019" s="28"/>
    </row>
    <row r="1020" spans="1:255" s="28" customFormat="1">
      <c r="A1020" s="21"/>
      <c r="B1020" s="22"/>
      <c r="C1020" s="22" t="s">
        <v>329</v>
      </c>
      <c r="D1020" s="23"/>
      <c r="F1020" s="197">
        <v>4</v>
      </c>
      <c r="G1020" s="198" t="s">
        <v>286</v>
      </c>
      <c r="H1020" s="9"/>
      <c r="I1020" s="27"/>
      <c r="J1020" s="147"/>
      <c r="K1020" s="27">
        <f>+IF($C1020=K$1,$F1020*$H1021,0)</f>
        <v>0</v>
      </c>
      <c r="L1020" s="27">
        <f t="shared" ref="L1020:Q1020" si="468">+IF($C1020=L$1,$F1020*$H1021,0)</f>
        <v>0</v>
      </c>
      <c r="M1020" s="27">
        <f t="shared" si="468"/>
        <v>0</v>
      </c>
      <c r="N1020" s="27">
        <f t="shared" si="468"/>
        <v>0</v>
      </c>
      <c r="O1020" s="27">
        <f t="shared" si="468"/>
        <v>0</v>
      </c>
      <c r="P1020" s="27">
        <f t="shared" si="468"/>
        <v>0</v>
      </c>
      <c r="Q1020" s="27">
        <f t="shared" si="468"/>
        <v>0</v>
      </c>
    </row>
    <row r="1021" spans="1:255" s="28" customFormat="1">
      <c r="A1021" s="21"/>
      <c r="B1021" s="22"/>
      <c r="D1021" s="23"/>
      <c r="F1021" s="24">
        <f>SUM(F1015:F1020)</f>
        <v>32</v>
      </c>
      <c r="G1021" s="25" t="s">
        <v>286</v>
      </c>
      <c r="H1021" s="348">
        <v>0</v>
      </c>
      <c r="I1021" s="27">
        <f>F1021*ROUND(H1021,2)</f>
        <v>0</v>
      </c>
      <c r="J1021" s="147"/>
      <c r="K1021" s="27"/>
      <c r="L1021" s="27"/>
      <c r="M1021" s="27"/>
      <c r="N1021" s="27"/>
      <c r="O1021" s="27"/>
      <c r="P1021" s="27"/>
      <c r="Q1021" s="27"/>
    </row>
    <row r="1022" spans="1:255" s="28" customFormat="1">
      <c r="A1022" s="222"/>
      <c r="B1022" s="223"/>
      <c r="C1022" s="224"/>
      <c r="D1022" s="206"/>
      <c r="E1022" s="206"/>
      <c r="F1022" s="230"/>
      <c r="G1022" s="173"/>
      <c r="H1022" s="9"/>
      <c r="I1022" s="173"/>
      <c r="J1022" s="206"/>
      <c r="K1022" s="201"/>
      <c r="L1022" s="201"/>
      <c r="M1022" s="201"/>
      <c r="N1022" s="201"/>
      <c r="O1022" s="201"/>
      <c r="P1022" s="201"/>
      <c r="Q1022" s="201"/>
      <c r="R1022" s="206"/>
      <c r="S1022" s="206"/>
      <c r="T1022" s="206"/>
      <c r="U1022" s="206"/>
      <c r="V1022" s="206"/>
      <c r="W1022" s="206"/>
      <c r="X1022" s="206"/>
      <c r="Y1022" s="206"/>
      <c r="Z1022" s="206"/>
      <c r="AA1022" s="206"/>
      <c r="AB1022" s="206"/>
      <c r="AC1022" s="206"/>
      <c r="AD1022" s="206"/>
      <c r="AE1022" s="206"/>
      <c r="AF1022" s="206"/>
      <c r="AG1022" s="206"/>
      <c r="AH1022" s="206"/>
      <c r="AI1022" s="206"/>
      <c r="AJ1022" s="206"/>
      <c r="AK1022" s="206"/>
      <c r="AL1022" s="206"/>
      <c r="AM1022" s="206"/>
      <c r="AN1022" s="206"/>
      <c r="AO1022" s="206"/>
      <c r="AP1022" s="206"/>
      <c r="AQ1022" s="206"/>
      <c r="AR1022" s="206"/>
      <c r="AS1022" s="206"/>
      <c r="AT1022" s="206"/>
      <c r="AU1022" s="206"/>
      <c r="AV1022" s="206"/>
      <c r="AW1022" s="206"/>
      <c r="AX1022" s="206"/>
      <c r="AY1022" s="206"/>
      <c r="AZ1022" s="206"/>
      <c r="BA1022" s="206"/>
      <c r="BB1022" s="206"/>
      <c r="BC1022" s="206"/>
      <c r="BD1022" s="206"/>
      <c r="BE1022" s="206"/>
      <c r="BF1022" s="206"/>
      <c r="BG1022" s="206"/>
      <c r="BH1022" s="206"/>
      <c r="BI1022" s="206"/>
      <c r="BJ1022" s="206"/>
      <c r="BK1022" s="206"/>
      <c r="BL1022" s="206"/>
      <c r="BM1022" s="206"/>
      <c r="BN1022" s="206"/>
      <c r="BO1022" s="206"/>
      <c r="BP1022" s="206"/>
      <c r="BQ1022" s="206"/>
      <c r="BR1022" s="206"/>
      <c r="BS1022" s="206"/>
      <c r="BT1022" s="206"/>
      <c r="BU1022" s="206"/>
      <c r="BV1022" s="206"/>
      <c r="BW1022" s="206"/>
      <c r="BX1022" s="206"/>
      <c r="BY1022" s="206"/>
      <c r="BZ1022" s="206"/>
      <c r="CA1022" s="206"/>
      <c r="CB1022" s="206"/>
      <c r="CC1022" s="206"/>
      <c r="CD1022" s="206"/>
      <c r="CE1022" s="206"/>
      <c r="CF1022" s="206"/>
      <c r="CG1022" s="206"/>
      <c r="CH1022" s="206"/>
      <c r="CI1022" s="206"/>
      <c r="CJ1022" s="206"/>
      <c r="CK1022" s="206"/>
      <c r="CL1022" s="206"/>
      <c r="CM1022" s="206"/>
      <c r="CN1022" s="206"/>
      <c r="CO1022" s="206"/>
      <c r="CP1022" s="206"/>
      <c r="CQ1022" s="206"/>
      <c r="CR1022" s="206"/>
      <c r="CS1022" s="206"/>
      <c r="CT1022" s="206"/>
      <c r="CU1022" s="206"/>
      <c r="CV1022" s="206"/>
      <c r="CW1022" s="206"/>
      <c r="CX1022" s="206"/>
      <c r="CY1022" s="206"/>
      <c r="CZ1022" s="206"/>
      <c r="DA1022" s="206"/>
      <c r="DB1022" s="206"/>
      <c r="DC1022" s="206"/>
      <c r="DD1022" s="206"/>
      <c r="DE1022" s="206"/>
      <c r="DF1022" s="206"/>
      <c r="DG1022" s="206"/>
      <c r="DH1022" s="206"/>
      <c r="DI1022" s="206"/>
      <c r="DJ1022" s="206"/>
      <c r="DK1022" s="206"/>
      <c r="DL1022" s="206"/>
      <c r="DM1022" s="206"/>
      <c r="DN1022" s="206"/>
      <c r="DO1022" s="206"/>
      <c r="DP1022" s="206"/>
      <c r="DQ1022" s="206"/>
      <c r="DR1022" s="206"/>
      <c r="DS1022" s="206"/>
      <c r="DT1022" s="206"/>
      <c r="DU1022" s="206"/>
      <c r="DV1022" s="206"/>
      <c r="DW1022" s="206"/>
      <c r="DX1022" s="206"/>
      <c r="DY1022" s="206"/>
      <c r="DZ1022" s="206"/>
      <c r="EA1022" s="206"/>
      <c r="EB1022" s="206"/>
      <c r="EC1022" s="206"/>
      <c r="ED1022" s="206"/>
      <c r="EE1022" s="206"/>
      <c r="EF1022" s="206"/>
      <c r="EG1022" s="206"/>
      <c r="EH1022" s="206"/>
      <c r="EI1022" s="206"/>
      <c r="EJ1022" s="206"/>
      <c r="EK1022" s="206"/>
      <c r="EL1022" s="206"/>
      <c r="EM1022" s="206"/>
      <c r="EN1022" s="206"/>
      <c r="EO1022" s="206"/>
      <c r="EP1022" s="206"/>
      <c r="EQ1022" s="206"/>
      <c r="ER1022" s="206"/>
      <c r="ES1022" s="206"/>
      <c r="ET1022" s="206"/>
      <c r="EU1022" s="206"/>
      <c r="EV1022" s="206"/>
      <c r="EW1022" s="206"/>
      <c r="EX1022" s="206"/>
      <c r="EY1022" s="206"/>
      <c r="EZ1022" s="206"/>
      <c r="FA1022" s="206"/>
      <c r="FB1022" s="206"/>
      <c r="FC1022" s="206"/>
      <c r="FD1022" s="206"/>
      <c r="FE1022" s="206"/>
      <c r="FF1022" s="206"/>
      <c r="FG1022" s="206"/>
      <c r="FH1022" s="206"/>
      <c r="FI1022" s="206"/>
      <c r="FJ1022" s="206"/>
      <c r="FK1022" s="206"/>
      <c r="FL1022" s="206"/>
      <c r="FM1022" s="206"/>
      <c r="FN1022" s="206"/>
      <c r="FO1022" s="206"/>
      <c r="FP1022" s="206"/>
      <c r="FQ1022" s="206"/>
      <c r="FR1022" s="206"/>
      <c r="FS1022" s="206"/>
      <c r="FT1022" s="206"/>
      <c r="FU1022" s="206"/>
      <c r="FV1022" s="206"/>
      <c r="FW1022" s="206"/>
      <c r="FX1022" s="206"/>
      <c r="FY1022" s="206"/>
      <c r="FZ1022" s="206"/>
      <c r="GA1022" s="206"/>
      <c r="GB1022" s="206"/>
      <c r="GC1022" s="206"/>
      <c r="GD1022" s="206"/>
      <c r="GE1022" s="206"/>
      <c r="GF1022" s="206"/>
      <c r="GG1022" s="206"/>
      <c r="GH1022" s="206"/>
      <c r="GI1022" s="206"/>
      <c r="GJ1022" s="206"/>
      <c r="GK1022" s="206"/>
      <c r="GL1022" s="206"/>
      <c r="GM1022" s="206"/>
      <c r="GN1022" s="206"/>
      <c r="GO1022" s="206"/>
      <c r="GP1022" s="206"/>
      <c r="GQ1022" s="206"/>
      <c r="GR1022" s="206"/>
      <c r="GS1022" s="206"/>
      <c r="GT1022" s="206"/>
      <c r="GU1022" s="206"/>
      <c r="GV1022" s="206"/>
      <c r="GW1022" s="206"/>
      <c r="GX1022" s="206"/>
      <c r="GY1022" s="206"/>
      <c r="GZ1022" s="206"/>
      <c r="HA1022" s="206"/>
      <c r="HB1022" s="206"/>
      <c r="HC1022" s="206"/>
      <c r="HD1022" s="206"/>
      <c r="HE1022" s="206"/>
      <c r="HF1022" s="206"/>
      <c r="HG1022" s="206"/>
      <c r="HH1022" s="206"/>
      <c r="HI1022" s="206"/>
      <c r="HJ1022" s="206"/>
      <c r="HK1022" s="206"/>
      <c r="HL1022" s="206"/>
      <c r="HM1022" s="206"/>
      <c r="HN1022" s="206"/>
      <c r="HO1022" s="206"/>
      <c r="HP1022" s="206"/>
      <c r="HQ1022" s="206"/>
      <c r="HR1022" s="206"/>
      <c r="HS1022" s="206"/>
      <c r="HT1022" s="206"/>
      <c r="HU1022" s="206"/>
      <c r="HV1022" s="206"/>
      <c r="HW1022" s="206"/>
      <c r="HX1022" s="206"/>
      <c r="HY1022" s="206"/>
      <c r="HZ1022" s="206"/>
      <c r="IA1022" s="206"/>
      <c r="IB1022" s="206"/>
      <c r="IC1022" s="206"/>
      <c r="ID1022" s="206"/>
      <c r="IE1022" s="206"/>
      <c r="IF1022" s="206"/>
      <c r="IG1022" s="206"/>
      <c r="IH1022" s="206"/>
      <c r="II1022" s="206"/>
      <c r="IJ1022" s="206"/>
      <c r="IK1022" s="206"/>
      <c r="IL1022" s="206"/>
      <c r="IM1022" s="206"/>
      <c r="IN1022" s="206"/>
      <c r="IO1022" s="206"/>
      <c r="IP1022" s="206"/>
      <c r="IQ1022" s="206"/>
      <c r="IR1022" s="206"/>
      <c r="IS1022" s="206"/>
      <c r="IT1022" s="206"/>
      <c r="IU1022" s="206"/>
    </row>
    <row r="1023" spans="1:255" s="28" customFormat="1" ht="42.75">
      <c r="A1023" s="222" t="s">
        <v>23</v>
      </c>
      <c r="B1023" s="223">
        <v>13</v>
      </c>
      <c r="C1023" s="22" t="s">
        <v>334</v>
      </c>
      <c r="D1023" s="224" t="s">
        <v>304</v>
      </c>
      <c r="E1023" s="206"/>
      <c r="F1023" s="230"/>
      <c r="G1023" s="173"/>
      <c r="H1023" s="9"/>
      <c r="I1023" s="201"/>
      <c r="J1023" s="206"/>
      <c r="K1023" s="201"/>
      <c r="L1023" s="201"/>
      <c r="M1023" s="201"/>
      <c r="N1023" s="201"/>
      <c r="O1023" s="201"/>
      <c r="P1023" s="201"/>
      <c r="Q1023" s="201"/>
      <c r="R1023" s="206"/>
      <c r="S1023" s="206"/>
      <c r="T1023" s="206"/>
      <c r="U1023" s="206"/>
      <c r="V1023" s="206"/>
      <c r="W1023" s="206"/>
      <c r="X1023" s="206"/>
      <c r="Y1023" s="206"/>
      <c r="Z1023" s="206"/>
      <c r="AA1023" s="206"/>
      <c r="AB1023" s="206"/>
      <c r="AC1023" s="206"/>
      <c r="AD1023" s="206"/>
      <c r="AE1023" s="206"/>
      <c r="AF1023" s="206"/>
      <c r="AG1023" s="206"/>
      <c r="AH1023" s="206"/>
      <c r="AI1023" s="206"/>
      <c r="AJ1023" s="206"/>
      <c r="AK1023" s="206"/>
      <c r="AL1023" s="206"/>
      <c r="AM1023" s="206"/>
      <c r="AN1023" s="206"/>
      <c r="AO1023" s="206"/>
      <c r="AP1023" s="206"/>
      <c r="AQ1023" s="206"/>
      <c r="AR1023" s="206"/>
      <c r="AS1023" s="206"/>
      <c r="AT1023" s="206"/>
      <c r="AU1023" s="206"/>
      <c r="AV1023" s="206"/>
      <c r="AW1023" s="206"/>
      <c r="AX1023" s="206"/>
      <c r="AY1023" s="206"/>
      <c r="AZ1023" s="206"/>
      <c r="BA1023" s="206"/>
      <c r="BB1023" s="206"/>
      <c r="BC1023" s="206"/>
      <c r="BD1023" s="206"/>
      <c r="BE1023" s="206"/>
      <c r="BF1023" s="206"/>
      <c r="BG1023" s="206"/>
      <c r="BH1023" s="206"/>
      <c r="BI1023" s="206"/>
      <c r="BJ1023" s="206"/>
      <c r="BK1023" s="206"/>
      <c r="BL1023" s="206"/>
      <c r="BM1023" s="206"/>
      <c r="BN1023" s="206"/>
      <c r="BO1023" s="206"/>
      <c r="BP1023" s="206"/>
      <c r="BQ1023" s="206"/>
      <c r="BR1023" s="206"/>
      <c r="BS1023" s="206"/>
      <c r="BT1023" s="206"/>
      <c r="BU1023" s="206"/>
      <c r="BV1023" s="206"/>
      <c r="BW1023" s="206"/>
      <c r="BX1023" s="206"/>
      <c r="BY1023" s="206"/>
      <c r="BZ1023" s="206"/>
      <c r="CA1023" s="206"/>
      <c r="CB1023" s="206"/>
      <c r="CC1023" s="206"/>
      <c r="CD1023" s="206"/>
      <c r="CE1023" s="206"/>
      <c r="CF1023" s="206"/>
      <c r="CG1023" s="206"/>
      <c r="CH1023" s="206"/>
      <c r="CI1023" s="206"/>
      <c r="CJ1023" s="206"/>
      <c r="CK1023" s="206"/>
      <c r="CL1023" s="206"/>
      <c r="CM1023" s="206"/>
      <c r="CN1023" s="206"/>
      <c r="CO1023" s="206"/>
      <c r="CP1023" s="206"/>
      <c r="CQ1023" s="206"/>
      <c r="CR1023" s="206"/>
      <c r="CS1023" s="206"/>
      <c r="CT1023" s="206"/>
      <c r="CU1023" s="206"/>
      <c r="CV1023" s="206"/>
      <c r="CW1023" s="206"/>
      <c r="CX1023" s="206"/>
      <c r="CY1023" s="206"/>
      <c r="CZ1023" s="206"/>
      <c r="DA1023" s="206"/>
      <c r="DB1023" s="206"/>
      <c r="DC1023" s="206"/>
      <c r="DD1023" s="206"/>
      <c r="DE1023" s="206"/>
      <c r="DF1023" s="206"/>
      <c r="DG1023" s="206"/>
      <c r="DH1023" s="206"/>
      <c r="DI1023" s="206"/>
      <c r="DJ1023" s="206"/>
      <c r="DK1023" s="206"/>
      <c r="DL1023" s="206"/>
      <c r="DM1023" s="206"/>
      <c r="DN1023" s="206"/>
      <c r="DO1023" s="206"/>
      <c r="DP1023" s="206"/>
      <c r="DQ1023" s="206"/>
      <c r="DR1023" s="206"/>
      <c r="DS1023" s="206"/>
      <c r="DT1023" s="206"/>
      <c r="DU1023" s="206"/>
      <c r="DV1023" s="206"/>
      <c r="DW1023" s="206"/>
      <c r="DX1023" s="206"/>
      <c r="DY1023" s="206"/>
      <c r="DZ1023" s="206"/>
      <c r="EA1023" s="206"/>
      <c r="EB1023" s="206"/>
      <c r="EC1023" s="206"/>
      <c r="ED1023" s="206"/>
      <c r="EE1023" s="206"/>
      <c r="EF1023" s="206"/>
      <c r="EG1023" s="206"/>
      <c r="EH1023" s="206"/>
      <c r="EI1023" s="206"/>
      <c r="EJ1023" s="206"/>
      <c r="EK1023" s="206"/>
      <c r="EL1023" s="206"/>
      <c r="EM1023" s="206"/>
      <c r="EN1023" s="206"/>
      <c r="EO1023" s="206"/>
      <c r="EP1023" s="206"/>
      <c r="EQ1023" s="206"/>
      <c r="ER1023" s="206"/>
      <c r="ES1023" s="206"/>
      <c r="ET1023" s="206"/>
      <c r="EU1023" s="206"/>
      <c r="EV1023" s="206"/>
      <c r="EW1023" s="206"/>
      <c r="EX1023" s="206"/>
      <c r="EY1023" s="206"/>
      <c r="EZ1023" s="206"/>
      <c r="FA1023" s="206"/>
      <c r="FB1023" s="206"/>
      <c r="FC1023" s="206"/>
      <c r="FD1023" s="206"/>
      <c r="FE1023" s="206"/>
      <c r="FF1023" s="206"/>
      <c r="FG1023" s="206"/>
      <c r="FH1023" s="206"/>
      <c r="FI1023" s="206"/>
      <c r="FJ1023" s="206"/>
      <c r="FK1023" s="206"/>
      <c r="FL1023" s="206"/>
      <c r="FM1023" s="206"/>
      <c r="FN1023" s="206"/>
      <c r="FO1023" s="206"/>
      <c r="FP1023" s="206"/>
      <c r="FQ1023" s="206"/>
      <c r="FR1023" s="206"/>
      <c r="FS1023" s="206"/>
      <c r="FT1023" s="206"/>
      <c r="FU1023" s="206"/>
      <c r="FV1023" s="206"/>
      <c r="FW1023" s="206"/>
      <c r="FX1023" s="206"/>
      <c r="FY1023" s="206"/>
      <c r="FZ1023" s="206"/>
      <c r="GA1023" s="206"/>
      <c r="GB1023" s="206"/>
      <c r="GC1023" s="206"/>
      <c r="GD1023" s="206"/>
      <c r="GE1023" s="206"/>
      <c r="GF1023" s="206"/>
      <c r="GG1023" s="206"/>
      <c r="GH1023" s="206"/>
      <c r="GI1023" s="206"/>
      <c r="GJ1023" s="206"/>
      <c r="GK1023" s="206"/>
      <c r="GL1023" s="206"/>
      <c r="GM1023" s="206"/>
      <c r="GN1023" s="206"/>
      <c r="GO1023" s="206"/>
      <c r="GP1023" s="206"/>
      <c r="GQ1023" s="206"/>
      <c r="GR1023" s="206"/>
      <c r="GS1023" s="206"/>
      <c r="GT1023" s="206"/>
      <c r="GU1023" s="206"/>
      <c r="GV1023" s="206"/>
      <c r="GW1023" s="206"/>
      <c r="GX1023" s="206"/>
      <c r="GY1023" s="206"/>
      <c r="GZ1023" s="206"/>
      <c r="HA1023" s="206"/>
      <c r="HB1023" s="206"/>
      <c r="HC1023" s="206"/>
      <c r="HD1023" s="206"/>
      <c r="HE1023" s="206"/>
      <c r="HF1023" s="206"/>
      <c r="HG1023" s="206"/>
      <c r="HH1023" s="206"/>
      <c r="HI1023" s="206"/>
      <c r="HJ1023" s="206"/>
      <c r="HK1023" s="206"/>
      <c r="HL1023" s="206"/>
      <c r="HM1023" s="206"/>
      <c r="HN1023" s="206"/>
      <c r="HO1023" s="206"/>
      <c r="HP1023" s="206"/>
      <c r="HQ1023" s="206"/>
      <c r="HR1023" s="206"/>
      <c r="HS1023" s="206"/>
      <c r="HT1023" s="206"/>
      <c r="HU1023" s="206"/>
      <c r="HV1023" s="206"/>
      <c r="HW1023" s="206"/>
      <c r="HX1023" s="206"/>
      <c r="HY1023" s="206"/>
      <c r="HZ1023" s="206"/>
      <c r="IA1023" s="206"/>
      <c r="IB1023" s="206"/>
      <c r="IC1023" s="206"/>
      <c r="ID1023" s="206"/>
      <c r="IE1023" s="206"/>
      <c r="IF1023" s="206"/>
      <c r="IG1023" s="206"/>
      <c r="IH1023" s="206"/>
      <c r="II1023" s="206"/>
      <c r="IJ1023" s="206"/>
      <c r="IK1023" s="206"/>
      <c r="IL1023" s="206"/>
      <c r="IM1023" s="206"/>
      <c r="IN1023" s="206"/>
      <c r="IO1023" s="206"/>
      <c r="IP1023" s="206"/>
      <c r="IQ1023" s="206"/>
      <c r="IR1023" s="206"/>
      <c r="IS1023" s="206"/>
      <c r="IT1023" s="206"/>
      <c r="IU1023" s="206"/>
    </row>
    <row r="1024" spans="1:255" s="28" customFormat="1">
      <c r="A1024" s="21"/>
      <c r="B1024" s="22"/>
      <c r="C1024" s="22" t="s">
        <v>324</v>
      </c>
      <c r="D1024" s="23"/>
      <c r="F1024" s="193">
        <v>8</v>
      </c>
      <c r="G1024" s="194" t="s">
        <v>286</v>
      </c>
      <c r="H1024" s="9"/>
      <c r="I1024" s="27"/>
      <c r="J1024" s="147"/>
      <c r="K1024" s="27">
        <f>+IF($C1024=K$1,$F1024*$H1030,0)</f>
        <v>0</v>
      </c>
      <c r="L1024" s="27">
        <f t="shared" ref="L1024:Q1024" si="469">+IF($C1024=L$1,$F1024*$H1030,0)</f>
        <v>0</v>
      </c>
      <c r="M1024" s="27">
        <f t="shared" si="469"/>
        <v>0</v>
      </c>
      <c r="N1024" s="27">
        <f t="shared" si="469"/>
        <v>0</v>
      </c>
      <c r="O1024" s="27">
        <f t="shared" si="469"/>
        <v>0</v>
      </c>
      <c r="P1024" s="27">
        <f t="shared" si="469"/>
        <v>0</v>
      </c>
      <c r="Q1024" s="27">
        <f t="shared" si="469"/>
        <v>0</v>
      </c>
    </row>
    <row r="1025" spans="1:255" s="28" customFormat="1">
      <c r="A1025" s="21"/>
      <c r="B1025" s="22"/>
      <c r="C1025" s="22" t="s">
        <v>325</v>
      </c>
      <c r="D1025" s="23"/>
      <c r="F1025" s="193">
        <v>8</v>
      </c>
      <c r="G1025" s="194" t="s">
        <v>286</v>
      </c>
      <c r="H1025" s="9"/>
      <c r="I1025" s="27"/>
      <c r="J1025" s="147"/>
      <c r="K1025" s="27">
        <f>+IF($C1025=K$1,$F1025*$H1030,0)</f>
        <v>0</v>
      </c>
      <c r="L1025" s="27">
        <f t="shared" ref="L1025:Q1025" si="470">+IF($C1025=L$1,$F1025*$H1030,0)</f>
        <v>0</v>
      </c>
      <c r="M1025" s="27">
        <f t="shared" si="470"/>
        <v>0</v>
      </c>
      <c r="N1025" s="27">
        <f t="shared" si="470"/>
        <v>0</v>
      </c>
      <c r="O1025" s="27">
        <f t="shared" si="470"/>
        <v>0</v>
      </c>
      <c r="P1025" s="27">
        <f t="shared" si="470"/>
        <v>0</v>
      </c>
      <c r="Q1025" s="27">
        <f t="shared" si="470"/>
        <v>0</v>
      </c>
    </row>
    <row r="1026" spans="1:255" s="28" customFormat="1">
      <c r="A1026" s="21"/>
      <c r="B1026" s="22"/>
      <c r="C1026" s="22" t="s">
        <v>326</v>
      </c>
      <c r="D1026" s="23"/>
      <c r="F1026" s="193">
        <v>10</v>
      </c>
      <c r="G1026" s="194" t="s">
        <v>286</v>
      </c>
      <c r="H1026" s="9"/>
      <c r="I1026" s="27"/>
      <c r="J1026" s="147"/>
      <c r="K1026" s="27">
        <f>+IF($C1026=K$1,$F1026*$H1030,0)</f>
        <v>0</v>
      </c>
      <c r="L1026" s="27">
        <f t="shared" ref="L1026:Q1026" si="471">+IF($C1026=L$1,$F1026*$H1030,0)</f>
        <v>0</v>
      </c>
      <c r="M1026" s="27">
        <f t="shared" si="471"/>
        <v>0</v>
      </c>
      <c r="N1026" s="27">
        <f t="shared" si="471"/>
        <v>0</v>
      </c>
      <c r="O1026" s="27">
        <f t="shared" si="471"/>
        <v>0</v>
      </c>
      <c r="P1026" s="27">
        <f t="shared" si="471"/>
        <v>0</v>
      </c>
      <c r="Q1026" s="27">
        <f t="shared" si="471"/>
        <v>0</v>
      </c>
    </row>
    <row r="1027" spans="1:255" s="220" customFormat="1" ht="15" customHeight="1">
      <c r="A1027" s="21"/>
      <c r="B1027" s="22"/>
      <c r="C1027" s="22" t="s">
        <v>327</v>
      </c>
      <c r="D1027" s="23"/>
      <c r="E1027" s="28"/>
      <c r="F1027" s="193">
        <v>8</v>
      </c>
      <c r="G1027" s="194" t="s">
        <v>286</v>
      </c>
      <c r="H1027" s="9"/>
      <c r="I1027" s="27"/>
      <c r="J1027" s="147"/>
      <c r="K1027" s="27">
        <f>+IF($C1027=K$1,$F1027*$H1030,0)</f>
        <v>0</v>
      </c>
      <c r="L1027" s="27">
        <f t="shared" ref="L1027:Q1027" si="472">+IF($C1027=L$1,$F1027*$H1030,0)</f>
        <v>0</v>
      </c>
      <c r="M1027" s="27">
        <f t="shared" si="472"/>
        <v>0</v>
      </c>
      <c r="N1027" s="27">
        <f t="shared" si="472"/>
        <v>0</v>
      </c>
      <c r="O1027" s="27">
        <f t="shared" si="472"/>
        <v>0</v>
      </c>
      <c r="P1027" s="27">
        <f t="shared" si="472"/>
        <v>0</v>
      </c>
      <c r="Q1027" s="27">
        <f t="shared" si="472"/>
        <v>0</v>
      </c>
      <c r="R1027" s="28"/>
      <c r="S1027" s="28"/>
      <c r="T1027" s="28"/>
      <c r="U1027" s="28"/>
      <c r="V1027" s="28"/>
      <c r="W1027" s="28"/>
      <c r="X1027" s="28"/>
      <c r="Y1027" s="28"/>
      <c r="Z1027" s="28"/>
      <c r="AA1027" s="28"/>
      <c r="AB1027" s="28"/>
      <c r="AC1027" s="28"/>
      <c r="AD1027" s="28"/>
      <c r="AE1027" s="28"/>
      <c r="AF1027" s="28"/>
      <c r="AG1027" s="28"/>
      <c r="AH1027" s="28"/>
      <c r="AI1027" s="28"/>
      <c r="AJ1027" s="28"/>
      <c r="AK1027" s="28"/>
      <c r="AL1027" s="28"/>
      <c r="AM1027" s="28"/>
      <c r="AN1027" s="28"/>
      <c r="AO1027" s="28"/>
      <c r="AP1027" s="28"/>
      <c r="AQ1027" s="28"/>
      <c r="AR1027" s="28"/>
      <c r="AS1027" s="28"/>
      <c r="AT1027" s="28"/>
      <c r="AU1027" s="28"/>
      <c r="AV1027" s="28"/>
      <c r="AW1027" s="28"/>
      <c r="AX1027" s="28"/>
      <c r="AY1027" s="28"/>
      <c r="AZ1027" s="28"/>
      <c r="BA1027" s="28"/>
      <c r="BB1027" s="28"/>
      <c r="BC1027" s="28"/>
      <c r="BD1027" s="28"/>
      <c r="BE1027" s="28"/>
      <c r="BF1027" s="28"/>
      <c r="BG1027" s="28"/>
      <c r="BH1027" s="28"/>
      <c r="BI1027" s="28"/>
      <c r="BJ1027" s="28"/>
      <c r="BK1027" s="28"/>
      <c r="BL1027" s="28"/>
      <c r="BM1027" s="28"/>
      <c r="BN1027" s="28"/>
      <c r="BO1027" s="28"/>
      <c r="BP1027" s="28"/>
      <c r="BQ1027" s="28"/>
      <c r="BR1027" s="28"/>
      <c r="BS1027" s="28"/>
      <c r="BT1027" s="28"/>
      <c r="BU1027" s="28"/>
      <c r="BV1027" s="28"/>
      <c r="BW1027" s="28"/>
      <c r="BX1027" s="28"/>
      <c r="BY1027" s="28"/>
      <c r="BZ1027" s="28"/>
      <c r="CA1027" s="28"/>
      <c r="CB1027" s="28"/>
      <c r="CC1027" s="28"/>
      <c r="CD1027" s="28"/>
      <c r="CE1027" s="28"/>
      <c r="CF1027" s="28"/>
      <c r="CG1027" s="28"/>
      <c r="CH1027" s="28"/>
      <c r="CI1027" s="28"/>
      <c r="CJ1027" s="28"/>
      <c r="CK1027" s="28"/>
      <c r="CL1027" s="28"/>
      <c r="CM1027" s="28"/>
      <c r="CN1027" s="28"/>
      <c r="CO1027" s="28"/>
      <c r="CP1027" s="28"/>
      <c r="CQ1027" s="28"/>
      <c r="CR1027" s="28"/>
      <c r="CS1027" s="28"/>
      <c r="CT1027" s="28"/>
      <c r="CU1027" s="28"/>
      <c r="CV1027" s="28"/>
      <c r="CW1027" s="28"/>
      <c r="CX1027" s="28"/>
      <c r="CY1027" s="28"/>
      <c r="CZ1027" s="28"/>
      <c r="DA1027" s="28"/>
      <c r="DB1027" s="28"/>
      <c r="DC1027" s="28"/>
      <c r="DD1027" s="28"/>
      <c r="DE1027" s="28"/>
      <c r="DF1027" s="28"/>
      <c r="DG1027" s="28"/>
      <c r="DH1027" s="28"/>
      <c r="DI1027" s="28"/>
      <c r="DJ1027" s="28"/>
      <c r="DK1027" s="28"/>
      <c r="DL1027" s="28"/>
      <c r="DM1027" s="28"/>
      <c r="DN1027" s="28"/>
      <c r="DO1027" s="28"/>
      <c r="DP1027" s="28"/>
      <c r="DQ1027" s="28"/>
      <c r="DR1027" s="28"/>
      <c r="DS1027" s="28"/>
      <c r="DT1027" s="28"/>
      <c r="DU1027" s="28"/>
      <c r="DV1027" s="28"/>
      <c r="DW1027" s="28"/>
      <c r="DX1027" s="28"/>
      <c r="DY1027" s="28"/>
      <c r="DZ1027" s="28"/>
      <c r="EA1027" s="28"/>
      <c r="EB1027" s="28"/>
      <c r="EC1027" s="28"/>
      <c r="ED1027" s="28"/>
      <c r="EE1027" s="28"/>
      <c r="EF1027" s="28"/>
      <c r="EG1027" s="28"/>
      <c r="EH1027" s="28"/>
      <c r="EI1027" s="28"/>
      <c r="EJ1027" s="28"/>
      <c r="EK1027" s="28"/>
      <c r="EL1027" s="28"/>
      <c r="EM1027" s="28"/>
      <c r="EN1027" s="28"/>
      <c r="EO1027" s="28"/>
      <c r="EP1027" s="28"/>
      <c r="EQ1027" s="28"/>
      <c r="ER1027" s="28"/>
      <c r="ES1027" s="28"/>
      <c r="ET1027" s="28"/>
      <c r="EU1027" s="28"/>
      <c r="EV1027" s="28"/>
      <c r="EW1027" s="28"/>
      <c r="EX1027" s="28"/>
      <c r="EY1027" s="28"/>
      <c r="EZ1027" s="28"/>
      <c r="FA1027" s="28"/>
      <c r="FB1027" s="28"/>
      <c r="FC1027" s="28"/>
      <c r="FD1027" s="28"/>
      <c r="FE1027" s="28"/>
      <c r="FF1027" s="28"/>
      <c r="FG1027" s="28"/>
      <c r="FH1027" s="28"/>
      <c r="FI1027" s="28"/>
      <c r="FJ1027" s="28"/>
      <c r="FK1027" s="28"/>
      <c r="FL1027" s="28"/>
      <c r="FM1027" s="28"/>
      <c r="FN1027" s="28"/>
      <c r="FO1027" s="28"/>
      <c r="FP1027" s="28"/>
      <c r="FQ1027" s="28"/>
      <c r="FR1027" s="28"/>
      <c r="FS1027" s="28"/>
      <c r="FT1027" s="28"/>
      <c r="FU1027" s="28"/>
      <c r="FV1027" s="28"/>
      <c r="FW1027" s="28"/>
      <c r="FX1027" s="28"/>
      <c r="FY1027" s="28"/>
      <c r="FZ1027" s="28"/>
      <c r="GA1027" s="28"/>
      <c r="GB1027" s="28"/>
      <c r="GC1027" s="28"/>
      <c r="GD1027" s="28"/>
      <c r="GE1027" s="28"/>
      <c r="GF1027" s="28"/>
      <c r="GG1027" s="28"/>
      <c r="GH1027" s="28"/>
      <c r="GI1027" s="28"/>
      <c r="GJ1027" s="28"/>
      <c r="GK1027" s="28"/>
      <c r="GL1027" s="28"/>
      <c r="GM1027" s="28"/>
      <c r="GN1027" s="28"/>
      <c r="GO1027" s="28"/>
      <c r="GP1027" s="28"/>
      <c r="GQ1027" s="28"/>
      <c r="GR1027" s="28"/>
      <c r="GS1027" s="28"/>
      <c r="GT1027" s="28"/>
      <c r="GU1027" s="28"/>
      <c r="GV1027" s="28"/>
      <c r="GW1027" s="28"/>
      <c r="GX1027" s="28"/>
      <c r="GY1027" s="28"/>
      <c r="GZ1027" s="28"/>
      <c r="HA1027" s="28"/>
      <c r="HB1027" s="28"/>
      <c r="HC1027" s="28"/>
      <c r="HD1027" s="28"/>
      <c r="HE1027" s="28"/>
      <c r="HF1027" s="28"/>
      <c r="HG1027" s="28"/>
      <c r="HH1027" s="28"/>
      <c r="HI1027" s="28"/>
      <c r="HJ1027" s="28"/>
      <c r="HK1027" s="28"/>
      <c r="HL1027" s="28"/>
      <c r="HM1027" s="28"/>
      <c r="HN1027" s="28"/>
      <c r="HO1027" s="28"/>
      <c r="HP1027" s="28"/>
      <c r="HQ1027" s="28"/>
      <c r="HR1027" s="28"/>
      <c r="HS1027" s="28"/>
      <c r="HT1027" s="28"/>
      <c r="HU1027" s="28"/>
      <c r="HV1027" s="28"/>
      <c r="HW1027" s="28"/>
      <c r="HX1027" s="28"/>
      <c r="HY1027" s="28"/>
      <c r="HZ1027" s="28"/>
      <c r="IA1027" s="28"/>
      <c r="IB1027" s="28"/>
      <c r="IC1027" s="28"/>
      <c r="ID1027" s="28"/>
      <c r="IE1027" s="28"/>
      <c r="IF1027" s="28"/>
      <c r="IG1027" s="28"/>
      <c r="IH1027" s="28"/>
      <c r="II1027" s="28"/>
      <c r="IJ1027" s="28"/>
      <c r="IK1027" s="28"/>
      <c r="IL1027" s="28"/>
      <c r="IM1027" s="28"/>
      <c r="IN1027" s="28"/>
      <c r="IO1027" s="28"/>
      <c r="IP1027" s="28"/>
      <c r="IQ1027" s="28"/>
      <c r="IR1027" s="28"/>
      <c r="IS1027" s="28"/>
      <c r="IT1027" s="28"/>
      <c r="IU1027" s="28"/>
    </row>
    <row r="1028" spans="1:255" s="220" customFormat="1">
      <c r="A1028" s="21"/>
      <c r="B1028" s="22"/>
      <c r="C1028" s="22" t="s">
        <v>328</v>
      </c>
      <c r="D1028" s="23"/>
      <c r="E1028" s="28"/>
      <c r="F1028" s="193">
        <v>10</v>
      </c>
      <c r="G1028" s="194" t="s">
        <v>286</v>
      </c>
      <c r="H1028" s="9"/>
      <c r="I1028" s="27"/>
      <c r="J1028" s="147"/>
      <c r="K1028" s="27">
        <f>+IF($C1028=K$1,$F1028*$H1030,0)</f>
        <v>0</v>
      </c>
      <c r="L1028" s="27">
        <f t="shared" ref="L1028:Q1028" si="473">+IF($C1028=L$1,$F1028*$H1030,0)</f>
        <v>0</v>
      </c>
      <c r="M1028" s="27">
        <f t="shared" si="473"/>
        <v>0</v>
      </c>
      <c r="N1028" s="27">
        <f t="shared" si="473"/>
        <v>0</v>
      </c>
      <c r="O1028" s="27">
        <f t="shared" si="473"/>
        <v>0</v>
      </c>
      <c r="P1028" s="27">
        <f t="shared" si="473"/>
        <v>0</v>
      </c>
      <c r="Q1028" s="27">
        <f t="shared" si="473"/>
        <v>0</v>
      </c>
      <c r="R1028" s="28"/>
      <c r="S1028" s="28"/>
      <c r="T1028" s="28"/>
      <c r="U1028" s="28"/>
      <c r="V1028" s="28"/>
      <c r="W1028" s="28"/>
      <c r="X1028" s="28"/>
      <c r="Y1028" s="28"/>
      <c r="Z1028" s="28"/>
      <c r="AA1028" s="28"/>
      <c r="AB1028" s="28"/>
      <c r="AC1028" s="28"/>
      <c r="AD1028" s="28"/>
      <c r="AE1028" s="28"/>
      <c r="AF1028" s="28"/>
      <c r="AG1028" s="28"/>
      <c r="AH1028" s="28"/>
      <c r="AI1028" s="28"/>
      <c r="AJ1028" s="28"/>
      <c r="AK1028" s="28"/>
      <c r="AL1028" s="28"/>
      <c r="AM1028" s="28"/>
      <c r="AN1028" s="28"/>
      <c r="AO1028" s="28"/>
      <c r="AP1028" s="28"/>
      <c r="AQ1028" s="28"/>
      <c r="AR1028" s="28"/>
      <c r="AS1028" s="28"/>
      <c r="AT1028" s="28"/>
      <c r="AU1028" s="28"/>
      <c r="AV1028" s="28"/>
      <c r="AW1028" s="28"/>
      <c r="AX1028" s="28"/>
      <c r="AY1028" s="28"/>
      <c r="AZ1028" s="28"/>
      <c r="BA1028" s="28"/>
      <c r="BB1028" s="28"/>
      <c r="BC1028" s="28"/>
      <c r="BD1028" s="28"/>
      <c r="BE1028" s="28"/>
      <c r="BF1028" s="28"/>
      <c r="BG1028" s="28"/>
      <c r="BH1028" s="28"/>
      <c r="BI1028" s="28"/>
      <c r="BJ1028" s="28"/>
      <c r="BK1028" s="28"/>
      <c r="BL1028" s="28"/>
      <c r="BM1028" s="28"/>
      <c r="BN1028" s="28"/>
      <c r="BO1028" s="28"/>
      <c r="BP1028" s="28"/>
      <c r="BQ1028" s="28"/>
      <c r="BR1028" s="28"/>
      <c r="BS1028" s="28"/>
      <c r="BT1028" s="28"/>
      <c r="BU1028" s="28"/>
      <c r="BV1028" s="28"/>
      <c r="BW1028" s="28"/>
      <c r="BX1028" s="28"/>
      <c r="BY1028" s="28"/>
      <c r="BZ1028" s="28"/>
      <c r="CA1028" s="28"/>
      <c r="CB1028" s="28"/>
      <c r="CC1028" s="28"/>
      <c r="CD1028" s="28"/>
      <c r="CE1028" s="28"/>
      <c r="CF1028" s="28"/>
      <c r="CG1028" s="28"/>
      <c r="CH1028" s="28"/>
      <c r="CI1028" s="28"/>
      <c r="CJ1028" s="28"/>
      <c r="CK1028" s="28"/>
      <c r="CL1028" s="28"/>
      <c r="CM1028" s="28"/>
      <c r="CN1028" s="28"/>
      <c r="CO1028" s="28"/>
      <c r="CP1028" s="28"/>
      <c r="CQ1028" s="28"/>
      <c r="CR1028" s="28"/>
      <c r="CS1028" s="28"/>
      <c r="CT1028" s="28"/>
      <c r="CU1028" s="28"/>
      <c r="CV1028" s="28"/>
      <c r="CW1028" s="28"/>
      <c r="CX1028" s="28"/>
      <c r="CY1028" s="28"/>
      <c r="CZ1028" s="28"/>
      <c r="DA1028" s="28"/>
      <c r="DB1028" s="28"/>
      <c r="DC1028" s="28"/>
      <c r="DD1028" s="28"/>
      <c r="DE1028" s="28"/>
      <c r="DF1028" s="28"/>
      <c r="DG1028" s="28"/>
      <c r="DH1028" s="28"/>
      <c r="DI1028" s="28"/>
      <c r="DJ1028" s="28"/>
      <c r="DK1028" s="28"/>
      <c r="DL1028" s="28"/>
      <c r="DM1028" s="28"/>
      <c r="DN1028" s="28"/>
      <c r="DO1028" s="28"/>
      <c r="DP1028" s="28"/>
      <c r="DQ1028" s="28"/>
      <c r="DR1028" s="28"/>
      <c r="DS1028" s="28"/>
      <c r="DT1028" s="28"/>
      <c r="DU1028" s="28"/>
      <c r="DV1028" s="28"/>
      <c r="DW1028" s="28"/>
      <c r="DX1028" s="28"/>
      <c r="DY1028" s="28"/>
      <c r="DZ1028" s="28"/>
      <c r="EA1028" s="28"/>
      <c r="EB1028" s="28"/>
      <c r="EC1028" s="28"/>
      <c r="ED1028" s="28"/>
      <c r="EE1028" s="28"/>
      <c r="EF1028" s="28"/>
      <c r="EG1028" s="28"/>
      <c r="EH1028" s="28"/>
      <c r="EI1028" s="28"/>
      <c r="EJ1028" s="28"/>
      <c r="EK1028" s="28"/>
      <c r="EL1028" s="28"/>
      <c r="EM1028" s="28"/>
      <c r="EN1028" s="28"/>
      <c r="EO1028" s="28"/>
      <c r="EP1028" s="28"/>
      <c r="EQ1028" s="28"/>
      <c r="ER1028" s="28"/>
      <c r="ES1028" s="28"/>
      <c r="ET1028" s="28"/>
      <c r="EU1028" s="28"/>
      <c r="EV1028" s="28"/>
      <c r="EW1028" s="28"/>
      <c r="EX1028" s="28"/>
      <c r="EY1028" s="28"/>
      <c r="EZ1028" s="28"/>
      <c r="FA1028" s="28"/>
      <c r="FB1028" s="28"/>
      <c r="FC1028" s="28"/>
      <c r="FD1028" s="28"/>
      <c r="FE1028" s="28"/>
      <c r="FF1028" s="28"/>
      <c r="FG1028" s="28"/>
      <c r="FH1028" s="28"/>
      <c r="FI1028" s="28"/>
      <c r="FJ1028" s="28"/>
      <c r="FK1028" s="28"/>
      <c r="FL1028" s="28"/>
      <c r="FM1028" s="28"/>
      <c r="FN1028" s="28"/>
      <c r="FO1028" s="28"/>
      <c r="FP1028" s="28"/>
      <c r="FQ1028" s="28"/>
      <c r="FR1028" s="28"/>
      <c r="FS1028" s="28"/>
      <c r="FT1028" s="28"/>
      <c r="FU1028" s="28"/>
      <c r="FV1028" s="28"/>
      <c r="FW1028" s="28"/>
      <c r="FX1028" s="28"/>
      <c r="FY1028" s="28"/>
      <c r="FZ1028" s="28"/>
      <c r="GA1028" s="28"/>
      <c r="GB1028" s="28"/>
      <c r="GC1028" s="28"/>
      <c r="GD1028" s="28"/>
      <c r="GE1028" s="28"/>
      <c r="GF1028" s="28"/>
      <c r="GG1028" s="28"/>
      <c r="GH1028" s="28"/>
      <c r="GI1028" s="28"/>
      <c r="GJ1028" s="28"/>
      <c r="GK1028" s="28"/>
      <c r="GL1028" s="28"/>
      <c r="GM1028" s="28"/>
      <c r="GN1028" s="28"/>
      <c r="GO1028" s="28"/>
      <c r="GP1028" s="28"/>
      <c r="GQ1028" s="28"/>
      <c r="GR1028" s="28"/>
      <c r="GS1028" s="28"/>
      <c r="GT1028" s="28"/>
      <c r="GU1028" s="28"/>
      <c r="GV1028" s="28"/>
      <c r="GW1028" s="28"/>
      <c r="GX1028" s="28"/>
      <c r="GY1028" s="28"/>
      <c r="GZ1028" s="28"/>
      <c r="HA1028" s="28"/>
      <c r="HB1028" s="28"/>
      <c r="HC1028" s="28"/>
      <c r="HD1028" s="28"/>
      <c r="HE1028" s="28"/>
      <c r="HF1028" s="28"/>
      <c r="HG1028" s="28"/>
      <c r="HH1028" s="28"/>
      <c r="HI1028" s="28"/>
      <c r="HJ1028" s="28"/>
      <c r="HK1028" s="28"/>
      <c r="HL1028" s="28"/>
      <c r="HM1028" s="28"/>
      <c r="HN1028" s="28"/>
      <c r="HO1028" s="28"/>
      <c r="HP1028" s="28"/>
      <c r="HQ1028" s="28"/>
      <c r="HR1028" s="28"/>
      <c r="HS1028" s="28"/>
      <c r="HT1028" s="28"/>
      <c r="HU1028" s="28"/>
      <c r="HV1028" s="28"/>
      <c r="HW1028" s="28"/>
      <c r="HX1028" s="28"/>
      <c r="HY1028" s="28"/>
      <c r="HZ1028" s="28"/>
      <c r="IA1028" s="28"/>
      <c r="IB1028" s="28"/>
      <c r="IC1028" s="28"/>
      <c r="ID1028" s="28"/>
      <c r="IE1028" s="28"/>
      <c r="IF1028" s="28"/>
      <c r="IG1028" s="28"/>
      <c r="IH1028" s="28"/>
      <c r="II1028" s="28"/>
      <c r="IJ1028" s="28"/>
      <c r="IK1028" s="28"/>
      <c r="IL1028" s="28"/>
      <c r="IM1028" s="28"/>
      <c r="IN1028" s="28"/>
      <c r="IO1028" s="28"/>
      <c r="IP1028" s="28"/>
      <c r="IQ1028" s="28"/>
      <c r="IR1028" s="28"/>
      <c r="IS1028" s="28"/>
      <c r="IT1028" s="28"/>
      <c r="IU1028" s="28"/>
    </row>
    <row r="1029" spans="1:255" s="28" customFormat="1">
      <c r="A1029" s="21"/>
      <c r="B1029" s="22"/>
      <c r="C1029" s="22" t="s">
        <v>329</v>
      </c>
      <c r="D1029" s="23"/>
      <c r="F1029" s="197">
        <v>8</v>
      </c>
      <c r="G1029" s="198" t="s">
        <v>286</v>
      </c>
      <c r="H1029" s="9"/>
      <c r="I1029" s="27"/>
      <c r="J1029" s="147"/>
      <c r="K1029" s="27">
        <f>+IF($C1029=K$1,$F1029*$H1030,0)</f>
        <v>0</v>
      </c>
      <c r="L1029" s="27">
        <f t="shared" ref="L1029:Q1029" si="474">+IF($C1029=L$1,$F1029*$H1030,0)</f>
        <v>0</v>
      </c>
      <c r="M1029" s="27">
        <f t="shared" si="474"/>
        <v>0</v>
      </c>
      <c r="N1029" s="27">
        <f t="shared" si="474"/>
        <v>0</v>
      </c>
      <c r="O1029" s="27">
        <f t="shared" si="474"/>
        <v>0</v>
      </c>
      <c r="P1029" s="27">
        <f t="shared" si="474"/>
        <v>0</v>
      </c>
      <c r="Q1029" s="27">
        <f t="shared" si="474"/>
        <v>0</v>
      </c>
    </row>
    <row r="1030" spans="1:255" s="28" customFormat="1">
      <c r="A1030" s="21"/>
      <c r="B1030" s="22"/>
      <c r="D1030" s="23"/>
      <c r="F1030" s="24">
        <f>SUM(F1024:F1029)</f>
        <v>52</v>
      </c>
      <c r="G1030" s="25" t="s">
        <v>286</v>
      </c>
      <c r="H1030" s="348">
        <v>0</v>
      </c>
      <c r="I1030" s="27">
        <f>F1030*ROUND(H1030,2)</f>
        <v>0</v>
      </c>
      <c r="J1030" s="147"/>
      <c r="K1030" s="27"/>
      <c r="L1030" s="27"/>
      <c r="M1030" s="27"/>
      <c r="N1030" s="27"/>
      <c r="O1030" s="27"/>
      <c r="P1030" s="27"/>
      <c r="Q1030" s="27"/>
    </row>
    <row r="1031" spans="1:255" s="28" customFormat="1">
      <c r="A1031" s="222"/>
      <c r="B1031" s="223"/>
      <c r="C1031" s="224"/>
      <c r="D1031" s="206"/>
      <c r="E1031" s="206"/>
      <c r="F1031" s="230"/>
      <c r="G1031" s="173"/>
      <c r="H1031" s="9"/>
      <c r="I1031" s="173"/>
      <c r="J1031" s="220"/>
      <c r="K1031" s="221"/>
      <c r="L1031" s="221"/>
      <c r="M1031" s="221"/>
      <c r="N1031" s="221"/>
      <c r="O1031" s="221"/>
      <c r="P1031" s="221"/>
      <c r="Q1031" s="221"/>
      <c r="R1031" s="220"/>
      <c r="S1031" s="220"/>
      <c r="T1031" s="220"/>
      <c r="U1031" s="220"/>
      <c r="V1031" s="220"/>
      <c r="W1031" s="220"/>
      <c r="X1031" s="220"/>
      <c r="Y1031" s="220"/>
      <c r="Z1031" s="220"/>
      <c r="AA1031" s="220"/>
      <c r="AB1031" s="220"/>
      <c r="AC1031" s="220"/>
      <c r="AD1031" s="220"/>
      <c r="AE1031" s="220"/>
      <c r="AF1031" s="220"/>
      <c r="AG1031" s="220"/>
      <c r="AH1031" s="220"/>
      <c r="AI1031" s="220"/>
      <c r="AJ1031" s="220"/>
      <c r="AK1031" s="220"/>
      <c r="AL1031" s="220"/>
      <c r="AM1031" s="220"/>
      <c r="AN1031" s="220"/>
      <c r="AO1031" s="220"/>
      <c r="AP1031" s="220"/>
      <c r="AQ1031" s="220"/>
      <c r="AR1031" s="220"/>
      <c r="AS1031" s="220"/>
      <c r="AT1031" s="220"/>
      <c r="AU1031" s="220"/>
      <c r="AV1031" s="220"/>
      <c r="AW1031" s="220"/>
      <c r="AX1031" s="220"/>
      <c r="AY1031" s="220"/>
      <c r="AZ1031" s="220"/>
      <c r="BA1031" s="220"/>
      <c r="BB1031" s="220"/>
      <c r="BC1031" s="220"/>
      <c r="BD1031" s="220"/>
      <c r="BE1031" s="220"/>
      <c r="BF1031" s="220"/>
      <c r="BG1031" s="220"/>
      <c r="BH1031" s="220"/>
      <c r="BI1031" s="220"/>
      <c r="BJ1031" s="220"/>
      <c r="BK1031" s="220"/>
      <c r="BL1031" s="220"/>
      <c r="BM1031" s="220"/>
      <c r="BN1031" s="220"/>
      <c r="BO1031" s="220"/>
      <c r="BP1031" s="220"/>
      <c r="BQ1031" s="220"/>
      <c r="BR1031" s="220"/>
      <c r="BS1031" s="220"/>
      <c r="BT1031" s="220"/>
      <c r="BU1031" s="220"/>
      <c r="BV1031" s="220"/>
      <c r="BW1031" s="220"/>
      <c r="BX1031" s="220"/>
      <c r="BY1031" s="220"/>
      <c r="BZ1031" s="220"/>
      <c r="CA1031" s="220"/>
      <c r="CB1031" s="220"/>
      <c r="CC1031" s="220"/>
      <c r="CD1031" s="220"/>
      <c r="CE1031" s="220"/>
      <c r="CF1031" s="220"/>
      <c r="CG1031" s="220"/>
      <c r="CH1031" s="220"/>
      <c r="CI1031" s="220"/>
      <c r="CJ1031" s="220"/>
      <c r="CK1031" s="220"/>
      <c r="CL1031" s="220"/>
      <c r="CM1031" s="220"/>
      <c r="CN1031" s="220"/>
      <c r="CO1031" s="220"/>
      <c r="CP1031" s="220"/>
      <c r="CQ1031" s="220"/>
      <c r="CR1031" s="220"/>
      <c r="CS1031" s="220"/>
      <c r="CT1031" s="220"/>
      <c r="CU1031" s="220"/>
      <c r="CV1031" s="220"/>
      <c r="CW1031" s="220"/>
      <c r="CX1031" s="220"/>
      <c r="CY1031" s="220"/>
      <c r="CZ1031" s="220"/>
      <c r="DA1031" s="220"/>
      <c r="DB1031" s="220"/>
      <c r="DC1031" s="220"/>
      <c r="DD1031" s="220"/>
      <c r="DE1031" s="220"/>
      <c r="DF1031" s="220"/>
      <c r="DG1031" s="220"/>
      <c r="DH1031" s="220"/>
      <c r="DI1031" s="220"/>
      <c r="DJ1031" s="220"/>
      <c r="DK1031" s="220"/>
      <c r="DL1031" s="220"/>
      <c r="DM1031" s="220"/>
      <c r="DN1031" s="220"/>
      <c r="DO1031" s="220"/>
      <c r="DP1031" s="220"/>
      <c r="DQ1031" s="220"/>
      <c r="DR1031" s="220"/>
      <c r="DS1031" s="220"/>
      <c r="DT1031" s="220"/>
      <c r="DU1031" s="220"/>
      <c r="DV1031" s="220"/>
      <c r="DW1031" s="220"/>
      <c r="DX1031" s="220"/>
      <c r="DY1031" s="220"/>
      <c r="DZ1031" s="220"/>
      <c r="EA1031" s="220"/>
      <c r="EB1031" s="220"/>
      <c r="EC1031" s="220"/>
      <c r="ED1031" s="220"/>
      <c r="EE1031" s="220"/>
      <c r="EF1031" s="220"/>
      <c r="EG1031" s="220"/>
      <c r="EH1031" s="220"/>
      <c r="EI1031" s="220"/>
      <c r="EJ1031" s="220"/>
      <c r="EK1031" s="220"/>
      <c r="EL1031" s="220"/>
      <c r="EM1031" s="220"/>
      <c r="EN1031" s="220"/>
      <c r="EO1031" s="220"/>
      <c r="EP1031" s="220"/>
      <c r="EQ1031" s="220"/>
      <c r="ER1031" s="220"/>
      <c r="ES1031" s="220"/>
      <c r="ET1031" s="220"/>
      <c r="EU1031" s="220"/>
      <c r="EV1031" s="220"/>
      <c r="EW1031" s="220"/>
      <c r="EX1031" s="220"/>
      <c r="EY1031" s="220"/>
      <c r="EZ1031" s="220"/>
      <c r="FA1031" s="220"/>
      <c r="FB1031" s="220"/>
      <c r="FC1031" s="220"/>
      <c r="FD1031" s="220"/>
      <c r="FE1031" s="220"/>
      <c r="FF1031" s="220"/>
      <c r="FG1031" s="220"/>
      <c r="FH1031" s="220"/>
      <c r="FI1031" s="220"/>
      <c r="FJ1031" s="220"/>
      <c r="FK1031" s="220"/>
      <c r="FL1031" s="220"/>
      <c r="FM1031" s="220"/>
      <c r="FN1031" s="220"/>
      <c r="FO1031" s="220"/>
      <c r="FP1031" s="220"/>
      <c r="FQ1031" s="220"/>
      <c r="FR1031" s="220"/>
      <c r="FS1031" s="220"/>
      <c r="FT1031" s="220"/>
      <c r="FU1031" s="220"/>
      <c r="FV1031" s="220"/>
      <c r="FW1031" s="220"/>
      <c r="FX1031" s="220"/>
      <c r="FY1031" s="220"/>
      <c r="FZ1031" s="220"/>
      <c r="GA1031" s="220"/>
      <c r="GB1031" s="220"/>
      <c r="GC1031" s="220"/>
      <c r="GD1031" s="220"/>
      <c r="GE1031" s="220"/>
      <c r="GF1031" s="220"/>
      <c r="GG1031" s="220"/>
      <c r="GH1031" s="220"/>
      <c r="GI1031" s="220"/>
      <c r="GJ1031" s="220"/>
      <c r="GK1031" s="220"/>
      <c r="GL1031" s="220"/>
      <c r="GM1031" s="220"/>
      <c r="GN1031" s="220"/>
      <c r="GO1031" s="220"/>
      <c r="GP1031" s="220"/>
      <c r="GQ1031" s="220"/>
      <c r="GR1031" s="220"/>
      <c r="GS1031" s="220"/>
      <c r="GT1031" s="220"/>
      <c r="GU1031" s="220"/>
      <c r="GV1031" s="220"/>
      <c r="GW1031" s="220"/>
      <c r="GX1031" s="220"/>
      <c r="GY1031" s="220"/>
      <c r="GZ1031" s="220"/>
      <c r="HA1031" s="220"/>
      <c r="HB1031" s="220"/>
      <c r="HC1031" s="220"/>
      <c r="HD1031" s="220"/>
      <c r="HE1031" s="220"/>
      <c r="HF1031" s="220"/>
      <c r="HG1031" s="220"/>
      <c r="HH1031" s="220"/>
      <c r="HI1031" s="220"/>
      <c r="HJ1031" s="220"/>
      <c r="HK1031" s="220"/>
      <c r="HL1031" s="220"/>
      <c r="HM1031" s="220"/>
      <c r="HN1031" s="220"/>
      <c r="HO1031" s="220"/>
      <c r="HP1031" s="220"/>
      <c r="HQ1031" s="220"/>
      <c r="HR1031" s="220"/>
      <c r="HS1031" s="220"/>
      <c r="HT1031" s="220"/>
      <c r="HU1031" s="220"/>
      <c r="HV1031" s="220"/>
      <c r="HW1031" s="220"/>
      <c r="HX1031" s="220"/>
      <c r="HY1031" s="220"/>
      <c r="HZ1031" s="220"/>
      <c r="IA1031" s="220"/>
      <c r="IB1031" s="220"/>
      <c r="IC1031" s="220"/>
      <c r="ID1031" s="220"/>
      <c r="IE1031" s="220"/>
      <c r="IF1031" s="220"/>
      <c r="IG1031" s="220"/>
      <c r="IH1031" s="220"/>
      <c r="II1031" s="220"/>
      <c r="IJ1031" s="220"/>
      <c r="IK1031" s="220"/>
      <c r="IL1031" s="220"/>
      <c r="IM1031" s="220"/>
      <c r="IN1031" s="220"/>
      <c r="IO1031" s="220"/>
      <c r="IP1031" s="220"/>
      <c r="IQ1031" s="220"/>
      <c r="IR1031" s="220"/>
      <c r="IS1031" s="220"/>
      <c r="IT1031" s="220"/>
      <c r="IU1031" s="220"/>
    </row>
    <row r="1032" spans="1:255" s="28" customFormat="1" ht="28.5">
      <c r="A1032" s="222" t="s">
        <v>23</v>
      </c>
      <c r="B1032" s="223">
        <v>14</v>
      </c>
      <c r="C1032" s="22" t="s">
        <v>334</v>
      </c>
      <c r="D1032" s="224" t="s">
        <v>305</v>
      </c>
      <c r="E1032" s="206"/>
      <c r="F1032" s="230"/>
      <c r="G1032" s="173"/>
      <c r="H1032" s="9"/>
      <c r="I1032" s="201"/>
      <c r="J1032" s="220"/>
      <c r="K1032" s="221"/>
      <c r="L1032" s="221"/>
      <c r="M1032" s="221"/>
      <c r="N1032" s="221"/>
      <c r="O1032" s="221"/>
      <c r="P1032" s="221"/>
      <c r="Q1032" s="221"/>
      <c r="R1032" s="220"/>
      <c r="S1032" s="220"/>
      <c r="T1032" s="220"/>
      <c r="U1032" s="220"/>
      <c r="V1032" s="220"/>
      <c r="W1032" s="220"/>
      <c r="X1032" s="220"/>
      <c r="Y1032" s="220"/>
      <c r="Z1032" s="220"/>
      <c r="AA1032" s="220"/>
      <c r="AB1032" s="220"/>
      <c r="AC1032" s="220"/>
      <c r="AD1032" s="220"/>
      <c r="AE1032" s="220"/>
      <c r="AF1032" s="220"/>
      <c r="AG1032" s="220"/>
      <c r="AH1032" s="220"/>
      <c r="AI1032" s="220"/>
      <c r="AJ1032" s="220"/>
      <c r="AK1032" s="220"/>
      <c r="AL1032" s="220"/>
      <c r="AM1032" s="220"/>
      <c r="AN1032" s="220"/>
      <c r="AO1032" s="220"/>
      <c r="AP1032" s="220"/>
      <c r="AQ1032" s="220"/>
      <c r="AR1032" s="220"/>
      <c r="AS1032" s="220"/>
      <c r="AT1032" s="220"/>
      <c r="AU1032" s="220"/>
      <c r="AV1032" s="220"/>
      <c r="AW1032" s="220"/>
      <c r="AX1032" s="220"/>
      <c r="AY1032" s="220"/>
      <c r="AZ1032" s="220"/>
      <c r="BA1032" s="220"/>
      <c r="BB1032" s="220"/>
      <c r="BC1032" s="220"/>
      <c r="BD1032" s="220"/>
      <c r="BE1032" s="220"/>
      <c r="BF1032" s="220"/>
      <c r="BG1032" s="220"/>
      <c r="BH1032" s="220"/>
      <c r="BI1032" s="220"/>
      <c r="BJ1032" s="220"/>
      <c r="BK1032" s="220"/>
      <c r="BL1032" s="220"/>
      <c r="BM1032" s="220"/>
      <c r="BN1032" s="220"/>
      <c r="BO1032" s="220"/>
      <c r="BP1032" s="220"/>
      <c r="BQ1032" s="220"/>
      <c r="BR1032" s="220"/>
      <c r="BS1032" s="220"/>
      <c r="BT1032" s="220"/>
      <c r="BU1032" s="220"/>
      <c r="BV1032" s="220"/>
      <c r="BW1032" s="220"/>
      <c r="BX1032" s="220"/>
      <c r="BY1032" s="220"/>
      <c r="BZ1032" s="220"/>
      <c r="CA1032" s="220"/>
      <c r="CB1032" s="220"/>
      <c r="CC1032" s="220"/>
      <c r="CD1032" s="220"/>
      <c r="CE1032" s="220"/>
      <c r="CF1032" s="220"/>
      <c r="CG1032" s="220"/>
      <c r="CH1032" s="220"/>
      <c r="CI1032" s="220"/>
      <c r="CJ1032" s="220"/>
      <c r="CK1032" s="220"/>
      <c r="CL1032" s="220"/>
      <c r="CM1032" s="220"/>
      <c r="CN1032" s="220"/>
      <c r="CO1032" s="220"/>
      <c r="CP1032" s="220"/>
      <c r="CQ1032" s="220"/>
      <c r="CR1032" s="220"/>
      <c r="CS1032" s="220"/>
      <c r="CT1032" s="220"/>
      <c r="CU1032" s="220"/>
      <c r="CV1032" s="220"/>
      <c r="CW1032" s="220"/>
      <c r="CX1032" s="220"/>
      <c r="CY1032" s="220"/>
      <c r="CZ1032" s="220"/>
      <c r="DA1032" s="220"/>
      <c r="DB1032" s="220"/>
      <c r="DC1032" s="220"/>
      <c r="DD1032" s="220"/>
      <c r="DE1032" s="220"/>
      <c r="DF1032" s="220"/>
      <c r="DG1032" s="220"/>
      <c r="DH1032" s="220"/>
      <c r="DI1032" s="220"/>
      <c r="DJ1032" s="220"/>
      <c r="DK1032" s="220"/>
      <c r="DL1032" s="220"/>
      <c r="DM1032" s="220"/>
      <c r="DN1032" s="220"/>
      <c r="DO1032" s="220"/>
      <c r="DP1032" s="220"/>
      <c r="DQ1032" s="220"/>
      <c r="DR1032" s="220"/>
      <c r="DS1032" s="220"/>
      <c r="DT1032" s="220"/>
      <c r="DU1032" s="220"/>
      <c r="DV1032" s="220"/>
      <c r="DW1032" s="220"/>
      <c r="DX1032" s="220"/>
      <c r="DY1032" s="220"/>
      <c r="DZ1032" s="220"/>
      <c r="EA1032" s="220"/>
      <c r="EB1032" s="220"/>
      <c r="EC1032" s="220"/>
      <c r="ED1032" s="220"/>
      <c r="EE1032" s="220"/>
      <c r="EF1032" s="220"/>
      <c r="EG1032" s="220"/>
      <c r="EH1032" s="220"/>
      <c r="EI1032" s="220"/>
      <c r="EJ1032" s="220"/>
      <c r="EK1032" s="220"/>
      <c r="EL1032" s="220"/>
      <c r="EM1032" s="220"/>
      <c r="EN1032" s="220"/>
      <c r="EO1032" s="220"/>
      <c r="EP1032" s="220"/>
      <c r="EQ1032" s="220"/>
      <c r="ER1032" s="220"/>
      <c r="ES1032" s="220"/>
      <c r="ET1032" s="220"/>
      <c r="EU1032" s="220"/>
      <c r="EV1032" s="220"/>
      <c r="EW1032" s="220"/>
      <c r="EX1032" s="220"/>
      <c r="EY1032" s="220"/>
      <c r="EZ1032" s="220"/>
      <c r="FA1032" s="220"/>
      <c r="FB1032" s="220"/>
      <c r="FC1032" s="220"/>
      <c r="FD1032" s="220"/>
      <c r="FE1032" s="220"/>
      <c r="FF1032" s="220"/>
      <c r="FG1032" s="220"/>
      <c r="FH1032" s="220"/>
      <c r="FI1032" s="220"/>
      <c r="FJ1032" s="220"/>
      <c r="FK1032" s="220"/>
      <c r="FL1032" s="220"/>
      <c r="FM1032" s="220"/>
      <c r="FN1032" s="220"/>
      <c r="FO1032" s="220"/>
      <c r="FP1032" s="220"/>
      <c r="FQ1032" s="220"/>
      <c r="FR1032" s="220"/>
      <c r="FS1032" s="220"/>
      <c r="FT1032" s="220"/>
      <c r="FU1032" s="220"/>
      <c r="FV1032" s="220"/>
      <c r="FW1032" s="220"/>
      <c r="FX1032" s="220"/>
      <c r="FY1032" s="220"/>
      <c r="FZ1032" s="220"/>
      <c r="GA1032" s="220"/>
      <c r="GB1032" s="220"/>
      <c r="GC1032" s="220"/>
      <c r="GD1032" s="220"/>
      <c r="GE1032" s="220"/>
      <c r="GF1032" s="220"/>
      <c r="GG1032" s="220"/>
      <c r="GH1032" s="220"/>
      <c r="GI1032" s="220"/>
      <c r="GJ1032" s="220"/>
      <c r="GK1032" s="220"/>
      <c r="GL1032" s="220"/>
      <c r="GM1032" s="220"/>
      <c r="GN1032" s="220"/>
      <c r="GO1032" s="220"/>
      <c r="GP1032" s="220"/>
      <c r="GQ1032" s="220"/>
      <c r="GR1032" s="220"/>
      <c r="GS1032" s="220"/>
      <c r="GT1032" s="220"/>
      <c r="GU1032" s="220"/>
      <c r="GV1032" s="220"/>
      <c r="GW1032" s="220"/>
      <c r="GX1032" s="220"/>
      <c r="GY1032" s="220"/>
      <c r="GZ1032" s="220"/>
      <c r="HA1032" s="220"/>
      <c r="HB1032" s="220"/>
      <c r="HC1032" s="220"/>
      <c r="HD1032" s="220"/>
      <c r="HE1032" s="220"/>
      <c r="HF1032" s="220"/>
      <c r="HG1032" s="220"/>
      <c r="HH1032" s="220"/>
      <c r="HI1032" s="220"/>
      <c r="HJ1032" s="220"/>
      <c r="HK1032" s="220"/>
      <c r="HL1032" s="220"/>
      <c r="HM1032" s="220"/>
      <c r="HN1032" s="220"/>
      <c r="HO1032" s="220"/>
      <c r="HP1032" s="220"/>
      <c r="HQ1032" s="220"/>
      <c r="HR1032" s="220"/>
      <c r="HS1032" s="220"/>
      <c r="HT1032" s="220"/>
      <c r="HU1032" s="220"/>
      <c r="HV1032" s="220"/>
      <c r="HW1032" s="220"/>
      <c r="HX1032" s="220"/>
      <c r="HY1032" s="220"/>
      <c r="HZ1032" s="220"/>
      <c r="IA1032" s="220"/>
      <c r="IB1032" s="220"/>
      <c r="IC1032" s="220"/>
      <c r="ID1032" s="220"/>
      <c r="IE1032" s="220"/>
      <c r="IF1032" s="220"/>
      <c r="IG1032" s="220"/>
      <c r="IH1032" s="220"/>
      <c r="II1032" s="220"/>
      <c r="IJ1032" s="220"/>
      <c r="IK1032" s="220"/>
      <c r="IL1032" s="220"/>
      <c r="IM1032" s="220"/>
      <c r="IN1032" s="220"/>
      <c r="IO1032" s="220"/>
      <c r="IP1032" s="220"/>
      <c r="IQ1032" s="220"/>
      <c r="IR1032" s="220"/>
      <c r="IS1032" s="220"/>
      <c r="IT1032" s="220"/>
      <c r="IU1032" s="220"/>
    </row>
    <row r="1033" spans="1:255" s="28" customFormat="1">
      <c r="A1033" s="202"/>
      <c r="B1033" s="240"/>
      <c r="C1033" s="240" t="s">
        <v>324</v>
      </c>
      <c r="D1033" s="204"/>
      <c r="E1033" s="206"/>
      <c r="F1033" s="241">
        <v>1</v>
      </c>
      <c r="G1033" s="173" t="s">
        <v>117</v>
      </c>
      <c r="H1033" s="9"/>
      <c r="I1033" s="201"/>
      <c r="J1033" s="147"/>
      <c r="K1033" s="27">
        <f>+IF($C1033=K$1,$F1033*$H1039,0)</f>
        <v>0</v>
      </c>
      <c r="L1033" s="27">
        <f t="shared" ref="L1033:Q1033" si="475">+IF($C1033=L$1,$F1033*$H1039,0)</f>
        <v>0</v>
      </c>
      <c r="M1033" s="27">
        <f t="shared" si="475"/>
        <v>0</v>
      </c>
      <c r="N1033" s="27">
        <f t="shared" si="475"/>
        <v>0</v>
      </c>
      <c r="O1033" s="27">
        <f t="shared" si="475"/>
        <v>0</v>
      </c>
      <c r="P1033" s="27">
        <f t="shared" si="475"/>
        <v>0</v>
      </c>
      <c r="Q1033" s="27">
        <f t="shared" si="475"/>
        <v>0</v>
      </c>
    </row>
    <row r="1034" spans="1:255" s="28" customFormat="1">
      <c r="A1034" s="202"/>
      <c r="B1034" s="240"/>
      <c r="C1034" s="240" t="s">
        <v>325</v>
      </c>
      <c r="D1034" s="204"/>
      <c r="E1034" s="206"/>
      <c r="F1034" s="241">
        <v>1</v>
      </c>
      <c r="G1034" s="173" t="s">
        <v>117</v>
      </c>
      <c r="H1034" s="9"/>
      <c r="I1034" s="201"/>
      <c r="J1034" s="147"/>
      <c r="K1034" s="27">
        <f>+IF($C1034=K$1,$F1034*$H1039,0)</f>
        <v>0</v>
      </c>
      <c r="L1034" s="27">
        <f t="shared" ref="L1034:Q1034" si="476">+IF($C1034=L$1,$F1034*$H1039,0)</f>
        <v>0</v>
      </c>
      <c r="M1034" s="27">
        <f t="shared" si="476"/>
        <v>0</v>
      </c>
      <c r="N1034" s="27">
        <f t="shared" si="476"/>
        <v>0</v>
      </c>
      <c r="O1034" s="27">
        <f t="shared" si="476"/>
        <v>0</v>
      </c>
      <c r="P1034" s="27">
        <f t="shared" si="476"/>
        <v>0</v>
      </c>
      <c r="Q1034" s="27">
        <f t="shared" si="476"/>
        <v>0</v>
      </c>
    </row>
    <row r="1035" spans="1:255" s="28" customFormat="1">
      <c r="A1035" s="202"/>
      <c r="B1035" s="240"/>
      <c r="C1035" s="240" t="s">
        <v>326</v>
      </c>
      <c r="D1035" s="204"/>
      <c r="E1035" s="206"/>
      <c r="F1035" s="241">
        <v>1</v>
      </c>
      <c r="G1035" s="173" t="s">
        <v>117</v>
      </c>
      <c r="H1035" s="9"/>
      <c r="I1035" s="201"/>
      <c r="J1035" s="147"/>
      <c r="K1035" s="27">
        <f>+IF($C1035=K$1,$F1035*$H1039,0)</f>
        <v>0</v>
      </c>
      <c r="L1035" s="27">
        <f t="shared" ref="L1035:Q1035" si="477">+IF($C1035=L$1,$F1035*$H1039,0)</f>
        <v>0</v>
      </c>
      <c r="M1035" s="27">
        <f t="shared" si="477"/>
        <v>0</v>
      </c>
      <c r="N1035" s="27">
        <f t="shared" si="477"/>
        <v>0</v>
      </c>
      <c r="O1035" s="27">
        <f t="shared" si="477"/>
        <v>0</v>
      </c>
      <c r="P1035" s="27">
        <f t="shared" si="477"/>
        <v>0</v>
      </c>
      <c r="Q1035" s="27">
        <f t="shared" si="477"/>
        <v>0</v>
      </c>
    </row>
    <row r="1036" spans="1:255" s="220" customFormat="1">
      <c r="A1036" s="202"/>
      <c r="B1036" s="240"/>
      <c r="C1036" s="240" t="s">
        <v>327</v>
      </c>
      <c r="D1036" s="204"/>
      <c r="E1036" s="206"/>
      <c r="F1036" s="241">
        <v>1</v>
      </c>
      <c r="G1036" s="173" t="s">
        <v>117</v>
      </c>
      <c r="H1036" s="9"/>
      <c r="I1036" s="201"/>
      <c r="J1036" s="147"/>
      <c r="K1036" s="27">
        <f>+IF($C1036=K$1,$F1036*$H1039,0)</f>
        <v>0</v>
      </c>
      <c r="L1036" s="27">
        <f t="shared" ref="L1036:Q1036" si="478">+IF($C1036=L$1,$F1036*$H1039,0)</f>
        <v>0</v>
      </c>
      <c r="M1036" s="27">
        <f t="shared" si="478"/>
        <v>0</v>
      </c>
      <c r="N1036" s="27">
        <f t="shared" si="478"/>
        <v>0</v>
      </c>
      <c r="O1036" s="27">
        <f t="shared" si="478"/>
        <v>0</v>
      </c>
      <c r="P1036" s="27">
        <f t="shared" si="478"/>
        <v>0</v>
      </c>
      <c r="Q1036" s="27">
        <f t="shared" si="478"/>
        <v>0</v>
      </c>
      <c r="R1036" s="28"/>
      <c r="S1036" s="28"/>
      <c r="T1036" s="28"/>
      <c r="U1036" s="28"/>
      <c r="V1036" s="28"/>
      <c r="W1036" s="28"/>
      <c r="X1036" s="28"/>
      <c r="Y1036" s="28"/>
      <c r="Z1036" s="28"/>
      <c r="AA1036" s="28"/>
      <c r="AB1036" s="28"/>
      <c r="AC1036" s="28"/>
      <c r="AD1036" s="28"/>
      <c r="AE1036" s="28"/>
      <c r="AF1036" s="28"/>
      <c r="AG1036" s="28"/>
      <c r="AH1036" s="28"/>
      <c r="AI1036" s="28"/>
      <c r="AJ1036" s="28"/>
      <c r="AK1036" s="28"/>
      <c r="AL1036" s="28"/>
      <c r="AM1036" s="28"/>
      <c r="AN1036" s="28"/>
      <c r="AO1036" s="28"/>
      <c r="AP1036" s="28"/>
      <c r="AQ1036" s="28"/>
      <c r="AR1036" s="28"/>
      <c r="AS1036" s="28"/>
      <c r="AT1036" s="28"/>
      <c r="AU1036" s="28"/>
      <c r="AV1036" s="28"/>
      <c r="AW1036" s="28"/>
      <c r="AX1036" s="28"/>
      <c r="AY1036" s="28"/>
      <c r="AZ1036" s="28"/>
      <c r="BA1036" s="28"/>
      <c r="BB1036" s="28"/>
      <c r="BC1036" s="28"/>
      <c r="BD1036" s="28"/>
      <c r="BE1036" s="28"/>
      <c r="BF1036" s="28"/>
      <c r="BG1036" s="28"/>
      <c r="BH1036" s="28"/>
      <c r="BI1036" s="28"/>
      <c r="BJ1036" s="28"/>
      <c r="BK1036" s="28"/>
      <c r="BL1036" s="28"/>
      <c r="BM1036" s="28"/>
      <c r="BN1036" s="28"/>
      <c r="BO1036" s="28"/>
      <c r="BP1036" s="28"/>
      <c r="BQ1036" s="28"/>
      <c r="BR1036" s="28"/>
      <c r="BS1036" s="28"/>
      <c r="BT1036" s="28"/>
      <c r="BU1036" s="28"/>
      <c r="BV1036" s="28"/>
      <c r="BW1036" s="28"/>
      <c r="BX1036" s="28"/>
      <c r="BY1036" s="28"/>
      <c r="BZ1036" s="28"/>
      <c r="CA1036" s="28"/>
      <c r="CB1036" s="28"/>
      <c r="CC1036" s="28"/>
      <c r="CD1036" s="28"/>
      <c r="CE1036" s="28"/>
      <c r="CF1036" s="28"/>
      <c r="CG1036" s="28"/>
      <c r="CH1036" s="28"/>
      <c r="CI1036" s="28"/>
      <c r="CJ1036" s="28"/>
      <c r="CK1036" s="28"/>
      <c r="CL1036" s="28"/>
      <c r="CM1036" s="28"/>
      <c r="CN1036" s="28"/>
      <c r="CO1036" s="28"/>
      <c r="CP1036" s="28"/>
      <c r="CQ1036" s="28"/>
      <c r="CR1036" s="28"/>
      <c r="CS1036" s="28"/>
      <c r="CT1036" s="28"/>
      <c r="CU1036" s="28"/>
      <c r="CV1036" s="28"/>
      <c r="CW1036" s="28"/>
      <c r="CX1036" s="28"/>
      <c r="CY1036" s="28"/>
      <c r="CZ1036" s="28"/>
      <c r="DA1036" s="28"/>
      <c r="DB1036" s="28"/>
      <c r="DC1036" s="28"/>
      <c r="DD1036" s="28"/>
      <c r="DE1036" s="28"/>
      <c r="DF1036" s="28"/>
      <c r="DG1036" s="28"/>
      <c r="DH1036" s="28"/>
      <c r="DI1036" s="28"/>
      <c r="DJ1036" s="28"/>
      <c r="DK1036" s="28"/>
      <c r="DL1036" s="28"/>
      <c r="DM1036" s="28"/>
      <c r="DN1036" s="28"/>
      <c r="DO1036" s="28"/>
      <c r="DP1036" s="28"/>
      <c r="DQ1036" s="28"/>
      <c r="DR1036" s="28"/>
      <c r="DS1036" s="28"/>
      <c r="DT1036" s="28"/>
      <c r="DU1036" s="28"/>
      <c r="DV1036" s="28"/>
      <c r="DW1036" s="28"/>
      <c r="DX1036" s="28"/>
      <c r="DY1036" s="28"/>
      <c r="DZ1036" s="28"/>
      <c r="EA1036" s="28"/>
      <c r="EB1036" s="28"/>
      <c r="EC1036" s="28"/>
      <c r="ED1036" s="28"/>
      <c r="EE1036" s="28"/>
      <c r="EF1036" s="28"/>
      <c r="EG1036" s="28"/>
      <c r="EH1036" s="28"/>
      <c r="EI1036" s="28"/>
      <c r="EJ1036" s="28"/>
      <c r="EK1036" s="28"/>
      <c r="EL1036" s="28"/>
      <c r="EM1036" s="28"/>
      <c r="EN1036" s="28"/>
      <c r="EO1036" s="28"/>
      <c r="EP1036" s="28"/>
      <c r="EQ1036" s="28"/>
      <c r="ER1036" s="28"/>
      <c r="ES1036" s="28"/>
      <c r="ET1036" s="28"/>
      <c r="EU1036" s="28"/>
      <c r="EV1036" s="28"/>
      <c r="EW1036" s="28"/>
      <c r="EX1036" s="28"/>
      <c r="EY1036" s="28"/>
      <c r="EZ1036" s="28"/>
      <c r="FA1036" s="28"/>
      <c r="FB1036" s="28"/>
      <c r="FC1036" s="28"/>
      <c r="FD1036" s="28"/>
      <c r="FE1036" s="28"/>
      <c r="FF1036" s="28"/>
      <c r="FG1036" s="28"/>
      <c r="FH1036" s="28"/>
      <c r="FI1036" s="28"/>
      <c r="FJ1036" s="28"/>
      <c r="FK1036" s="28"/>
      <c r="FL1036" s="28"/>
      <c r="FM1036" s="28"/>
      <c r="FN1036" s="28"/>
      <c r="FO1036" s="28"/>
      <c r="FP1036" s="28"/>
      <c r="FQ1036" s="28"/>
      <c r="FR1036" s="28"/>
      <c r="FS1036" s="28"/>
      <c r="FT1036" s="28"/>
      <c r="FU1036" s="28"/>
      <c r="FV1036" s="28"/>
      <c r="FW1036" s="28"/>
      <c r="FX1036" s="28"/>
      <c r="FY1036" s="28"/>
      <c r="FZ1036" s="28"/>
      <c r="GA1036" s="28"/>
      <c r="GB1036" s="28"/>
      <c r="GC1036" s="28"/>
      <c r="GD1036" s="28"/>
      <c r="GE1036" s="28"/>
      <c r="GF1036" s="28"/>
      <c r="GG1036" s="28"/>
      <c r="GH1036" s="28"/>
      <c r="GI1036" s="28"/>
      <c r="GJ1036" s="28"/>
      <c r="GK1036" s="28"/>
      <c r="GL1036" s="28"/>
      <c r="GM1036" s="28"/>
      <c r="GN1036" s="28"/>
      <c r="GO1036" s="28"/>
      <c r="GP1036" s="28"/>
      <c r="GQ1036" s="28"/>
      <c r="GR1036" s="28"/>
      <c r="GS1036" s="28"/>
      <c r="GT1036" s="28"/>
      <c r="GU1036" s="28"/>
      <c r="GV1036" s="28"/>
      <c r="GW1036" s="28"/>
      <c r="GX1036" s="28"/>
      <c r="GY1036" s="28"/>
      <c r="GZ1036" s="28"/>
      <c r="HA1036" s="28"/>
      <c r="HB1036" s="28"/>
      <c r="HC1036" s="28"/>
      <c r="HD1036" s="28"/>
      <c r="HE1036" s="28"/>
      <c r="HF1036" s="28"/>
      <c r="HG1036" s="28"/>
      <c r="HH1036" s="28"/>
      <c r="HI1036" s="28"/>
      <c r="HJ1036" s="28"/>
      <c r="HK1036" s="28"/>
      <c r="HL1036" s="28"/>
      <c r="HM1036" s="28"/>
      <c r="HN1036" s="28"/>
      <c r="HO1036" s="28"/>
      <c r="HP1036" s="28"/>
      <c r="HQ1036" s="28"/>
      <c r="HR1036" s="28"/>
      <c r="HS1036" s="28"/>
      <c r="HT1036" s="28"/>
      <c r="HU1036" s="28"/>
      <c r="HV1036" s="28"/>
      <c r="HW1036" s="28"/>
      <c r="HX1036" s="28"/>
      <c r="HY1036" s="28"/>
      <c r="HZ1036" s="28"/>
      <c r="IA1036" s="28"/>
      <c r="IB1036" s="28"/>
      <c r="IC1036" s="28"/>
      <c r="ID1036" s="28"/>
      <c r="IE1036" s="28"/>
      <c r="IF1036" s="28"/>
      <c r="IG1036" s="28"/>
      <c r="IH1036" s="28"/>
      <c r="II1036" s="28"/>
      <c r="IJ1036" s="28"/>
      <c r="IK1036" s="28"/>
      <c r="IL1036" s="28"/>
      <c r="IM1036" s="28"/>
      <c r="IN1036" s="28"/>
      <c r="IO1036" s="28"/>
      <c r="IP1036" s="28"/>
      <c r="IQ1036" s="28"/>
      <c r="IR1036" s="28"/>
      <c r="IS1036" s="28"/>
      <c r="IT1036" s="28"/>
      <c r="IU1036" s="28"/>
    </row>
    <row r="1037" spans="1:255" s="220" customFormat="1">
      <c r="A1037" s="202"/>
      <c r="B1037" s="240"/>
      <c r="C1037" s="240" t="s">
        <v>328</v>
      </c>
      <c r="D1037" s="204"/>
      <c r="E1037" s="206"/>
      <c r="F1037" s="241">
        <v>1</v>
      </c>
      <c r="G1037" s="173" t="s">
        <v>117</v>
      </c>
      <c r="H1037" s="9"/>
      <c r="I1037" s="201"/>
      <c r="J1037" s="147"/>
      <c r="K1037" s="27">
        <f>+IF($C1037=K$1,$F1037*$H1039,0)</f>
        <v>0</v>
      </c>
      <c r="L1037" s="27">
        <f t="shared" ref="L1037:Q1037" si="479">+IF($C1037=L$1,$F1037*$H1039,0)</f>
        <v>0</v>
      </c>
      <c r="M1037" s="27">
        <f t="shared" si="479"/>
        <v>0</v>
      </c>
      <c r="N1037" s="27">
        <f t="shared" si="479"/>
        <v>0</v>
      </c>
      <c r="O1037" s="27">
        <f t="shared" si="479"/>
        <v>0</v>
      </c>
      <c r="P1037" s="27">
        <f t="shared" si="479"/>
        <v>0</v>
      </c>
      <c r="Q1037" s="27">
        <f t="shared" si="479"/>
        <v>0</v>
      </c>
      <c r="R1037" s="28"/>
      <c r="S1037" s="28"/>
      <c r="T1037" s="28"/>
      <c r="U1037" s="28"/>
      <c r="V1037" s="28"/>
      <c r="W1037" s="28"/>
      <c r="X1037" s="28"/>
      <c r="Y1037" s="28"/>
      <c r="Z1037" s="28"/>
      <c r="AA1037" s="28"/>
      <c r="AB1037" s="28"/>
      <c r="AC1037" s="28"/>
      <c r="AD1037" s="28"/>
      <c r="AE1037" s="28"/>
      <c r="AF1037" s="28"/>
      <c r="AG1037" s="28"/>
      <c r="AH1037" s="28"/>
      <c r="AI1037" s="28"/>
      <c r="AJ1037" s="28"/>
      <c r="AK1037" s="28"/>
      <c r="AL1037" s="28"/>
      <c r="AM1037" s="28"/>
      <c r="AN1037" s="28"/>
      <c r="AO1037" s="28"/>
      <c r="AP1037" s="28"/>
      <c r="AQ1037" s="28"/>
      <c r="AR1037" s="28"/>
      <c r="AS1037" s="28"/>
      <c r="AT1037" s="28"/>
      <c r="AU1037" s="28"/>
      <c r="AV1037" s="28"/>
      <c r="AW1037" s="28"/>
      <c r="AX1037" s="28"/>
      <c r="AY1037" s="28"/>
      <c r="AZ1037" s="28"/>
      <c r="BA1037" s="28"/>
      <c r="BB1037" s="28"/>
      <c r="BC1037" s="28"/>
      <c r="BD1037" s="28"/>
      <c r="BE1037" s="28"/>
      <c r="BF1037" s="28"/>
      <c r="BG1037" s="28"/>
      <c r="BH1037" s="28"/>
      <c r="BI1037" s="28"/>
      <c r="BJ1037" s="28"/>
      <c r="BK1037" s="28"/>
      <c r="BL1037" s="28"/>
      <c r="BM1037" s="28"/>
      <c r="BN1037" s="28"/>
      <c r="BO1037" s="28"/>
      <c r="BP1037" s="28"/>
      <c r="BQ1037" s="28"/>
      <c r="BR1037" s="28"/>
      <c r="BS1037" s="28"/>
      <c r="BT1037" s="28"/>
      <c r="BU1037" s="28"/>
      <c r="BV1037" s="28"/>
      <c r="BW1037" s="28"/>
      <c r="BX1037" s="28"/>
      <c r="BY1037" s="28"/>
      <c r="BZ1037" s="28"/>
      <c r="CA1037" s="28"/>
      <c r="CB1037" s="28"/>
      <c r="CC1037" s="28"/>
      <c r="CD1037" s="28"/>
      <c r="CE1037" s="28"/>
      <c r="CF1037" s="28"/>
      <c r="CG1037" s="28"/>
      <c r="CH1037" s="28"/>
      <c r="CI1037" s="28"/>
      <c r="CJ1037" s="28"/>
      <c r="CK1037" s="28"/>
      <c r="CL1037" s="28"/>
      <c r="CM1037" s="28"/>
      <c r="CN1037" s="28"/>
      <c r="CO1037" s="28"/>
      <c r="CP1037" s="28"/>
      <c r="CQ1037" s="28"/>
      <c r="CR1037" s="28"/>
      <c r="CS1037" s="28"/>
      <c r="CT1037" s="28"/>
      <c r="CU1037" s="28"/>
      <c r="CV1037" s="28"/>
      <c r="CW1037" s="28"/>
      <c r="CX1037" s="28"/>
      <c r="CY1037" s="28"/>
      <c r="CZ1037" s="28"/>
      <c r="DA1037" s="28"/>
      <c r="DB1037" s="28"/>
      <c r="DC1037" s="28"/>
      <c r="DD1037" s="28"/>
      <c r="DE1037" s="28"/>
      <c r="DF1037" s="28"/>
      <c r="DG1037" s="28"/>
      <c r="DH1037" s="28"/>
      <c r="DI1037" s="28"/>
      <c r="DJ1037" s="28"/>
      <c r="DK1037" s="28"/>
      <c r="DL1037" s="28"/>
      <c r="DM1037" s="28"/>
      <c r="DN1037" s="28"/>
      <c r="DO1037" s="28"/>
      <c r="DP1037" s="28"/>
      <c r="DQ1037" s="28"/>
      <c r="DR1037" s="28"/>
      <c r="DS1037" s="28"/>
      <c r="DT1037" s="28"/>
      <c r="DU1037" s="28"/>
      <c r="DV1037" s="28"/>
      <c r="DW1037" s="28"/>
      <c r="DX1037" s="28"/>
      <c r="DY1037" s="28"/>
      <c r="DZ1037" s="28"/>
      <c r="EA1037" s="28"/>
      <c r="EB1037" s="28"/>
      <c r="EC1037" s="28"/>
      <c r="ED1037" s="28"/>
      <c r="EE1037" s="28"/>
      <c r="EF1037" s="28"/>
      <c r="EG1037" s="28"/>
      <c r="EH1037" s="28"/>
      <c r="EI1037" s="28"/>
      <c r="EJ1037" s="28"/>
      <c r="EK1037" s="28"/>
      <c r="EL1037" s="28"/>
      <c r="EM1037" s="28"/>
      <c r="EN1037" s="28"/>
      <c r="EO1037" s="28"/>
      <c r="EP1037" s="28"/>
      <c r="EQ1037" s="28"/>
      <c r="ER1037" s="28"/>
      <c r="ES1037" s="28"/>
      <c r="ET1037" s="28"/>
      <c r="EU1037" s="28"/>
      <c r="EV1037" s="28"/>
      <c r="EW1037" s="28"/>
      <c r="EX1037" s="28"/>
      <c r="EY1037" s="28"/>
      <c r="EZ1037" s="28"/>
      <c r="FA1037" s="28"/>
      <c r="FB1037" s="28"/>
      <c r="FC1037" s="28"/>
      <c r="FD1037" s="28"/>
      <c r="FE1037" s="28"/>
      <c r="FF1037" s="28"/>
      <c r="FG1037" s="28"/>
      <c r="FH1037" s="28"/>
      <c r="FI1037" s="28"/>
      <c r="FJ1037" s="28"/>
      <c r="FK1037" s="28"/>
      <c r="FL1037" s="28"/>
      <c r="FM1037" s="28"/>
      <c r="FN1037" s="28"/>
      <c r="FO1037" s="28"/>
      <c r="FP1037" s="28"/>
      <c r="FQ1037" s="28"/>
      <c r="FR1037" s="28"/>
      <c r="FS1037" s="28"/>
      <c r="FT1037" s="28"/>
      <c r="FU1037" s="28"/>
      <c r="FV1037" s="28"/>
      <c r="FW1037" s="28"/>
      <c r="FX1037" s="28"/>
      <c r="FY1037" s="28"/>
      <c r="FZ1037" s="28"/>
      <c r="GA1037" s="28"/>
      <c r="GB1037" s="28"/>
      <c r="GC1037" s="28"/>
      <c r="GD1037" s="28"/>
      <c r="GE1037" s="28"/>
      <c r="GF1037" s="28"/>
      <c r="GG1037" s="28"/>
      <c r="GH1037" s="28"/>
      <c r="GI1037" s="28"/>
      <c r="GJ1037" s="28"/>
      <c r="GK1037" s="28"/>
      <c r="GL1037" s="28"/>
      <c r="GM1037" s="28"/>
      <c r="GN1037" s="28"/>
      <c r="GO1037" s="28"/>
      <c r="GP1037" s="28"/>
      <c r="GQ1037" s="28"/>
      <c r="GR1037" s="28"/>
      <c r="GS1037" s="28"/>
      <c r="GT1037" s="28"/>
      <c r="GU1037" s="28"/>
      <c r="GV1037" s="28"/>
      <c r="GW1037" s="28"/>
      <c r="GX1037" s="28"/>
      <c r="GY1037" s="28"/>
      <c r="GZ1037" s="28"/>
      <c r="HA1037" s="28"/>
      <c r="HB1037" s="28"/>
      <c r="HC1037" s="28"/>
      <c r="HD1037" s="28"/>
      <c r="HE1037" s="28"/>
      <c r="HF1037" s="28"/>
      <c r="HG1037" s="28"/>
      <c r="HH1037" s="28"/>
      <c r="HI1037" s="28"/>
      <c r="HJ1037" s="28"/>
      <c r="HK1037" s="28"/>
      <c r="HL1037" s="28"/>
      <c r="HM1037" s="28"/>
      <c r="HN1037" s="28"/>
      <c r="HO1037" s="28"/>
      <c r="HP1037" s="28"/>
      <c r="HQ1037" s="28"/>
      <c r="HR1037" s="28"/>
      <c r="HS1037" s="28"/>
      <c r="HT1037" s="28"/>
      <c r="HU1037" s="28"/>
      <c r="HV1037" s="28"/>
      <c r="HW1037" s="28"/>
      <c r="HX1037" s="28"/>
      <c r="HY1037" s="28"/>
      <c r="HZ1037" s="28"/>
      <c r="IA1037" s="28"/>
      <c r="IB1037" s="28"/>
      <c r="IC1037" s="28"/>
      <c r="ID1037" s="28"/>
      <c r="IE1037" s="28"/>
      <c r="IF1037" s="28"/>
      <c r="IG1037" s="28"/>
      <c r="IH1037" s="28"/>
      <c r="II1037" s="28"/>
      <c r="IJ1037" s="28"/>
      <c r="IK1037" s="28"/>
      <c r="IL1037" s="28"/>
      <c r="IM1037" s="28"/>
      <c r="IN1037" s="28"/>
      <c r="IO1037" s="28"/>
      <c r="IP1037" s="28"/>
      <c r="IQ1037" s="28"/>
      <c r="IR1037" s="28"/>
      <c r="IS1037" s="28"/>
      <c r="IT1037" s="28"/>
      <c r="IU1037" s="28"/>
    </row>
    <row r="1038" spans="1:255" s="206" customFormat="1">
      <c r="A1038" s="202"/>
      <c r="B1038" s="240"/>
      <c r="C1038" s="240" t="s">
        <v>329</v>
      </c>
      <c r="D1038" s="204"/>
      <c r="F1038" s="242">
        <v>1</v>
      </c>
      <c r="G1038" s="248" t="s">
        <v>117</v>
      </c>
      <c r="H1038" s="9"/>
      <c r="I1038" s="201"/>
      <c r="J1038" s="147"/>
      <c r="K1038" s="27">
        <f>+IF($C1038=K$1,$F1038*$H1039,0)</f>
        <v>0</v>
      </c>
      <c r="L1038" s="27">
        <f t="shared" ref="L1038:Q1038" si="480">+IF($C1038=L$1,$F1038*$H1039,0)</f>
        <v>0</v>
      </c>
      <c r="M1038" s="27">
        <f t="shared" si="480"/>
        <v>0</v>
      </c>
      <c r="N1038" s="27">
        <f t="shared" si="480"/>
        <v>0</v>
      </c>
      <c r="O1038" s="27">
        <f t="shared" si="480"/>
        <v>0</v>
      </c>
      <c r="P1038" s="27">
        <f t="shared" si="480"/>
        <v>0</v>
      </c>
      <c r="Q1038" s="27">
        <f t="shared" si="480"/>
        <v>0</v>
      </c>
      <c r="R1038" s="28"/>
      <c r="S1038" s="28"/>
      <c r="T1038" s="28"/>
      <c r="U1038" s="28"/>
      <c r="V1038" s="28"/>
      <c r="W1038" s="28"/>
      <c r="X1038" s="28"/>
      <c r="Y1038" s="28"/>
      <c r="Z1038" s="28"/>
      <c r="AA1038" s="28"/>
      <c r="AB1038" s="28"/>
      <c r="AC1038" s="28"/>
      <c r="AD1038" s="28"/>
      <c r="AE1038" s="28"/>
      <c r="AF1038" s="28"/>
      <c r="AG1038" s="28"/>
      <c r="AH1038" s="28"/>
      <c r="AI1038" s="28"/>
      <c r="AJ1038" s="28"/>
      <c r="AK1038" s="28"/>
      <c r="AL1038" s="28"/>
      <c r="AM1038" s="28"/>
      <c r="AN1038" s="28"/>
      <c r="AO1038" s="28"/>
      <c r="AP1038" s="28"/>
      <c r="AQ1038" s="28"/>
      <c r="AR1038" s="28"/>
      <c r="AS1038" s="28"/>
      <c r="AT1038" s="28"/>
      <c r="AU1038" s="28"/>
      <c r="AV1038" s="28"/>
      <c r="AW1038" s="28"/>
      <c r="AX1038" s="28"/>
      <c r="AY1038" s="28"/>
      <c r="AZ1038" s="28"/>
      <c r="BA1038" s="28"/>
      <c r="BB1038" s="28"/>
      <c r="BC1038" s="28"/>
      <c r="BD1038" s="28"/>
      <c r="BE1038" s="28"/>
      <c r="BF1038" s="28"/>
      <c r="BG1038" s="28"/>
      <c r="BH1038" s="28"/>
      <c r="BI1038" s="28"/>
      <c r="BJ1038" s="28"/>
      <c r="BK1038" s="28"/>
      <c r="BL1038" s="28"/>
      <c r="BM1038" s="28"/>
      <c r="BN1038" s="28"/>
      <c r="BO1038" s="28"/>
      <c r="BP1038" s="28"/>
      <c r="BQ1038" s="28"/>
      <c r="BR1038" s="28"/>
      <c r="BS1038" s="28"/>
      <c r="BT1038" s="28"/>
      <c r="BU1038" s="28"/>
      <c r="BV1038" s="28"/>
      <c r="BW1038" s="28"/>
      <c r="BX1038" s="28"/>
      <c r="BY1038" s="28"/>
      <c r="BZ1038" s="28"/>
      <c r="CA1038" s="28"/>
      <c r="CB1038" s="28"/>
      <c r="CC1038" s="28"/>
      <c r="CD1038" s="28"/>
      <c r="CE1038" s="28"/>
      <c r="CF1038" s="28"/>
      <c r="CG1038" s="28"/>
      <c r="CH1038" s="28"/>
      <c r="CI1038" s="28"/>
      <c r="CJ1038" s="28"/>
      <c r="CK1038" s="28"/>
      <c r="CL1038" s="28"/>
      <c r="CM1038" s="28"/>
      <c r="CN1038" s="28"/>
      <c r="CO1038" s="28"/>
      <c r="CP1038" s="28"/>
      <c r="CQ1038" s="28"/>
      <c r="CR1038" s="28"/>
      <c r="CS1038" s="28"/>
      <c r="CT1038" s="28"/>
      <c r="CU1038" s="28"/>
      <c r="CV1038" s="28"/>
      <c r="CW1038" s="28"/>
      <c r="CX1038" s="28"/>
      <c r="CY1038" s="28"/>
      <c r="CZ1038" s="28"/>
      <c r="DA1038" s="28"/>
      <c r="DB1038" s="28"/>
      <c r="DC1038" s="28"/>
      <c r="DD1038" s="28"/>
      <c r="DE1038" s="28"/>
      <c r="DF1038" s="28"/>
      <c r="DG1038" s="28"/>
      <c r="DH1038" s="28"/>
      <c r="DI1038" s="28"/>
      <c r="DJ1038" s="28"/>
      <c r="DK1038" s="28"/>
      <c r="DL1038" s="28"/>
      <c r="DM1038" s="28"/>
      <c r="DN1038" s="28"/>
      <c r="DO1038" s="28"/>
      <c r="DP1038" s="28"/>
      <c r="DQ1038" s="28"/>
      <c r="DR1038" s="28"/>
      <c r="DS1038" s="28"/>
      <c r="DT1038" s="28"/>
      <c r="DU1038" s="28"/>
      <c r="DV1038" s="28"/>
      <c r="DW1038" s="28"/>
      <c r="DX1038" s="28"/>
      <c r="DY1038" s="28"/>
      <c r="DZ1038" s="28"/>
      <c r="EA1038" s="28"/>
      <c r="EB1038" s="28"/>
      <c r="EC1038" s="28"/>
      <c r="ED1038" s="28"/>
      <c r="EE1038" s="28"/>
      <c r="EF1038" s="28"/>
      <c r="EG1038" s="28"/>
      <c r="EH1038" s="28"/>
      <c r="EI1038" s="28"/>
      <c r="EJ1038" s="28"/>
      <c r="EK1038" s="28"/>
      <c r="EL1038" s="28"/>
      <c r="EM1038" s="28"/>
      <c r="EN1038" s="28"/>
      <c r="EO1038" s="28"/>
      <c r="EP1038" s="28"/>
      <c r="EQ1038" s="28"/>
      <c r="ER1038" s="28"/>
      <c r="ES1038" s="28"/>
      <c r="ET1038" s="28"/>
      <c r="EU1038" s="28"/>
      <c r="EV1038" s="28"/>
      <c r="EW1038" s="28"/>
      <c r="EX1038" s="28"/>
      <c r="EY1038" s="28"/>
      <c r="EZ1038" s="28"/>
      <c r="FA1038" s="28"/>
      <c r="FB1038" s="28"/>
      <c r="FC1038" s="28"/>
      <c r="FD1038" s="28"/>
      <c r="FE1038" s="28"/>
      <c r="FF1038" s="28"/>
      <c r="FG1038" s="28"/>
      <c r="FH1038" s="28"/>
      <c r="FI1038" s="28"/>
      <c r="FJ1038" s="28"/>
      <c r="FK1038" s="28"/>
      <c r="FL1038" s="28"/>
      <c r="FM1038" s="28"/>
      <c r="FN1038" s="28"/>
      <c r="FO1038" s="28"/>
      <c r="FP1038" s="28"/>
      <c r="FQ1038" s="28"/>
      <c r="FR1038" s="28"/>
      <c r="FS1038" s="28"/>
      <c r="FT1038" s="28"/>
      <c r="FU1038" s="28"/>
      <c r="FV1038" s="28"/>
      <c r="FW1038" s="28"/>
      <c r="FX1038" s="28"/>
      <c r="FY1038" s="28"/>
      <c r="FZ1038" s="28"/>
      <c r="GA1038" s="28"/>
      <c r="GB1038" s="28"/>
      <c r="GC1038" s="28"/>
      <c r="GD1038" s="28"/>
      <c r="GE1038" s="28"/>
      <c r="GF1038" s="28"/>
      <c r="GG1038" s="28"/>
      <c r="GH1038" s="28"/>
      <c r="GI1038" s="28"/>
      <c r="GJ1038" s="28"/>
      <c r="GK1038" s="28"/>
      <c r="GL1038" s="28"/>
      <c r="GM1038" s="28"/>
      <c r="GN1038" s="28"/>
      <c r="GO1038" s="28"/>
      <c r="GP1038" s="28"/>
      <c r="GQ1038" s="28"/>
      <c r="GR1038" s="28"/>
      <c r="GS1038" s="28"/>
      <c r="GT1038" s="28"/>
      <c r="GU1038" s="28"/>
      <c r="GV1038" s="28"/>
      <c r="GW1038" s="28"/>
      <c r="GX1038" s="28"/>
      <c r="GY1038" s="28"/>
      <c r="GZ1038" s="28"/>
      <c r="HA1038" s="28"/>
      <c r="HB1038" s="28"/>
      <c r="HC1038" s="28"/>
      <c r="HD1038" s="28"/>
      <c r="HE1038" s="28"/>
      <c r="HF1038" s="28"/>
      <c r="HG1038" s="28"/>
      <c r="HH1038" s="28"/>
      <c r="HI1038" s="28"/>
      <c r="HJ1038" s="28"/>
      <c r="HK1038" s="28"/>
      <c r="HL1038" s="28"/>
      <c r="HM1038" s="28"/>
      <c r="HN1038" s="28"/>
      <c r="HO1038" s="28"/>
      <c r="HP1038" s="28"/>
      <c r="HQ1038" s="28"/>
      <c r="HR1038" s="28"/>
      <c r="HS1038" s="28"/>
      <c r="HT1038" s="28"/>
      <c r="HU1038" s="28"/>
      <c r="HV1038" s="28"/>
      <c r="HW1038" s="28"/>
      <c r="HX1038" s="28"/>
      <c r="HY1038" s="28"/>
      <c r="HZ1038" s="28"/>
      <c r="IA1038" s="28"/>
      <c r="IB1038" s="28"/>
      <c r="IC1038" s="28"/>
      <c r="ID1038" s="28"/>
      <c r="IE1038" s="28"/>
      <c r="IF1038" s="28"/>
      <c r="IG1038" s="28"/>
      <c r="IH1038" s="28"/>
      <c r="II1038" s="28"/>
      <c r="IJ1038" s="28"/>
      <c r="IK1038" s="28"/>
      <c r="IL1038" s="28"/>
      <c r="IM1038" s="28"/>
      <c r="IN1038" s="28"/>
      <c r="IO1038" s="28"/>
      <c r="IP1038" s="28"/>
      <c r="IQ1038" s="28"/>
      <c r="IR1038" s="28"/>
      <c r="IS1038" s="28"/>
      <c r="IT1038" s="28"/>
      <c r="IU1038" s="28"/>
    </row>
    <row r="1039" spans="1:255" s="206" customFormat="1">
      <c r="A1039" s="202"/>
      <c r="B1039" s="240"/>
      <c r="D1039" s="204"/>
      <c r="F1039" s="199">
        <f>SUM(F1033:F1038)</f>
        <v>6</v>
      </c>
      <c r="G1039" s="200" t="s">
        <v>117</v>
      </c>
      <c r="H1039" s="348">
        <v>0</v>
      </c>
      <c r="I1039" s="201">
        <f>F1039*ROUND(H1039,2)</f>
        <v>0</v>
      </c>
      <c r="J1039" s="147"/>
      <c r="K1039" s="27"/>
      <c r="L1039" s="27"/>
      <c r="M1039" s="27"/>
      <c r="N1039" s="27"/>
      <c r="O1039" s="27"/>
      <c r="P1039" s="27"/>
      <c r="Q1039" s="27"/>
      <c r="R1039" s="28"/>
      <c r="S1039" s="28"/>
      <c r="T1039" s="28"/>
      <c r="U1039" s="28"/>
      <c r="V1039" s="28"/>
      <c r="W1039" s="28"/>
      <c r="X1039" s="28"/>
      <c r="Y1039" s="28"/>
      <c r="Z1039" s="28"/>
      <c r="AA1039" s="28"/>
      <c r="AB1039" s="28"/>
      <c r="AC1039" s="28"/>
      <c r="AD1039" s="28"/>
      <c r="AE1039" s="28"/>
      <c r="AF1039" s="28"/>
      <c r="AG1039" s="28"/>
      <c r="AH1039" s="28"/>
      <c r="AI1039" s="28"/>
      <c r="AJ1039" s="28"/>
      <c r="AK1039" s="28"/>
      <c r="AL1039" s="28"/>
      <c r="AM1039" s="28"/>
      <c r="AN1039" s="28"/>
      <c r="AO1039" s="28"/>
      <c r="AP1039" s="28"/>
      <c r="AQ1039" s="28"/>
      <c r="AR1039" s="28"/>
      <c r="AS1039" s="28"/>
      <c r="AT1039" s="28"/>
      <c r="AU1039" s="28"/>
      <c r="AV1039" s="28"/>
      <c r="AW1039" s="28"/>
      <c r="AX1039" s="28"/>
      <c r="AY1039" s="28"/>
      <c r="AZ1039" s="28"/>
      <c r="BA1039" s="28"/>
      <c r="BB1039" s="28"/>
      <c r="BC1039" s="28"/>
      <c r="BD1039" s="28"/>
      <c r="BE1039" s="28"/>
      <c r="BF1039" s="28"/>
      <c r="BG1039" s="28"/>
      <c r="BH1039" s="28"/>
      <c r="BI1039" s="28"/>
      <c r="BJ1039" s="28"/>
      <c r="BK1039" s="28"/>
      <c r="BL1039" s="28"/>
      <c r="BM1039" s="28"/>
      <c r="BN1039" s="28"/>
      <c r="BO1039" s="28"/>
      <c r="BP1039" s="28"/>
      <c r="BQ1039" s="28"/>
      <c r="BR1039" s="28"/>
      <c r="BS1039" s="28"/>
      <c r="BT1039" s="28"/>
      <c r="BU1039" s="28"/>
      <c r="BV1039" s="28"/>
      <c r="BW1039" s="28"/>
      <c r="BX1039" s="28"/>
      <c r="BY1039" s="28"/>
      <c r="BZ1039" s="28"/>
      <c r="CA1039" s="28"/>
      <c r="CB1039" s="28"/>
      <c r="CC1039" s="28"/>
      <c r="CD1039" s="28"/>
      <c r="CE1039" s="28"/>
      <c r="CF1039" s="28"/>
      <c r="CG1039" s="28"/>
      <c r="CH1039" s="28"/>
      <c r="CI1039" s="28"/>
      <c r="CJ1039" s="28"/>
      <c r="CK1039" s="28"/>
      <c r="CL1039" s="28"/>
      <c r="CM1039" s="28"/>
      <c r="CN1039" s="28"/>
      <c r="CO1039" s="28"/>
      <c r="CP1039" s="28"/>
      <c r="CQ1039" s="28"/>
      <c r="CR1039" s="28"/>
      <c r="CS1039" s="28"/>
      <c r="CT1039" s="28"/>
      <c r="CU1039" s="28"/>
      <c r="CV1039" s="28"/>
      <c r="CW1039" s="28"/>
      <c r="CX1039" s="28"/>
      <c r="CY1039" s="28"/>
      <c r="CZ1039" s="28"/>
      <c r="DA1039" s="28"/>
      <c r="DB1039" s="28"/>
      <c r="DC1039" s="28"/>
      <c r="DD1039" s="28"/>
      <c r="DE1039" s="28"/>
      <c r="DF1039" s="28"/>
      <c r="DG1039" s="28"/>
      <c r="DH1039" s="28"/>
      <c r="DI1039" s="28"/>
      <c r="DJ1039" s="28"/>
      <c r="DK1039" s="28"/>
      <c r="DL1039" s="28"/>
      <c r="DM1039" s="28"/>
      <c r="DN1039" s="28"/>
      <c r="DO1039" s="28"/>
      <c r="DP1039" s="28"/>
      <c r="DQ1039" s="28"/>
      <c r="DR1039" s="28"/>
      <c r="DS1039" s="28"/>
      <c r="DT1039" s="28"/>
      <c r="DU1039" s="28"/>
      <c r="DV1039" s="28"/>
      <c r="DW1039" s="28"/>
      <c r="DX1039" s="28"/>
      <c r="DY1039" s="28"/>
      <c r="DZ1039" s="28"/>
      <c r="EA1039" s="28"/>
      <c r="EB1039" s="28"/>
      <c r="EC1039" s="28"/>
      <c r="ED1039" s="28"/>
      <c r="EE1039" s="28"/>
      <c r="EF1039" s="28"/>
      <c r="EG1039" s="28"/>
      <c r="EH1039" s="28"/>
      <c r="EI1039" s="28"/>
      <c r="EJ1039" s="28"/>
      <c r="EK1039" s="28"/>
      <c r="EL1039" s="28"/>
      <c r="EM1039" s="28"/>
      <c r="EN1039" s="28"/>
      <c r="EO1039" s="28"/>
      <c r="EP1039" s="28"/>
      <c r="EQ1039" s="28"/>
      <c r="ER1039" s="28"/>
      <c r="ES1039" s="28"/>
      <c r="ET1039" s="28"/>
      <c r="EU1039" s="28"/>
      <c r="EV1039" s="28"/>
      <c r="EW1039" s="28"/>
      <c r="EX1039" s="28"/>
      <c r="EY1039" s="28"/>
      <c r="EZ1039" s="28"/>
      <c r="FA1039" s="28"/>
      <c r="FB1039" s="28"/>
      <c r="FC1039" s="28"/>
      <c r="FD1039" s="28"/>
      <c r="FE1039" s="28"/>
      <c r="FF1039" s="28"/>
      <c r="FG1039" s="28"/>
      <c r="FH1039" s="28"/>
      <c r="FI1039" s="28"/>
      <c r="FJ1039" s="28"/>
      <c r="FK1039" s="28"/>
      <c r="FL1039" s="28"/>
      <c r="FM1039" s="28"/>
      <c r="FN1039" s="28"/>
      <c r="FO1039" s="28"/>
      <c r="FP1039" s="28"/>
      <c r="FQ1039" s="28"/>
      <c r="FR1039" s="28"/>
      <c r="FS1039" s="28"/>
      <c r="FT1039" s="28"/>
      <c r="FU1039" s="28"/>
      <c r="FV1039" s="28"/>
      <c r="FW1039" s="28"/>
      <c r="FX1039" s="28"/>
      <c r="FY1039" s="28"/>
      <c r="FZ1039" s="28"/>
      <c r="GA1039" s="28"/>
      <c r="GB1039" s="28"/>
      <c r="GC1039" s="28"/>
      <c r="GD1039" s="28"/>
      <c r="GE1039" s="28"/>
      <c r="GF1039" s="28"/>
      <c r="GG1039" s="28"/>
      <c r="GH1039" s="28"/>
      <c r="GI1039" s="28"/>
      <c r="GJ1039" s="28"/>
      <c r="GK1039" s="28"/>
      <c r="GL1039" s="28"/>
      <c r="GM1039" s="28"/>
      <c r="GN1039" s="28"/>
      <c r="GO1039" s="28"/>
      <c r="GP1039" s="28"/>
      <c r="GQ1039" s="28"/>
      <c r="GR1039" s="28"/>
      <c r="GS1039" s="28"/>
      <c r="GT1039" s="28"/>
      <c r="GU1039" s="28"/>
      <c r="GV1039" s="28"/>
      <c r="GW1039" s="28"/>
      <c r="GX1039" s="28"/>
      <c r="GY1039" s="28"/>
      <c r="GZ1039" s="28"/>
      <c r="HA1039" s="28"/>
      <c r="HB1039" s="28"/>
      <c r="HC1039" s="28"/>
      <c r="HD1039" s="28"/>
      <c r="HE1039" s="28"/>
      <c r="HF1039" s="28"/>
      <c r="HG1039" s="28"/>
      <c r="HH1039" s="28"/>
      <c r="HI1039" s="28"/>
      <c r="HJ1039" s="28"/>
      <c r="HK1039" s="28"/>
      <c r="HL1039" s="28"/>
      <c r="HM1039" s="28"/>
      <c r="HN1039" s="28"/>
      <c r="HO1039" s="28"/>
      <c r="HP1039" s="28"/>
      <c r="HQ1039" s="28"/>
      <c r="HR1039" s="28"/>
      <c r="HS1039" s="28"/>
      <c r="HT1039" s="28"/>
      <c r="HU1039" s="28"/>
      <c r="HV1039" s="28"/>
      <c r="HW1039" s="28"/>
      <c r="HX1039" s="28"/>
      <c r="HY1039" s="28"/>
      <c r="HZ1039" s="28"/>
      <c r="IA1039" s="28"/>
      <c r="IB1039" s="28"/>
      <c r="IC1039" s="28"/>
      <c r="ID1039" s="28"/>
      <c r="IE1039" s="28"/>
      <c r="IF1039" s="28"/>
      <c r="IG1039" s="28"/>
      <c r="IH1039" s="28"/>
      <c r="II1039" s="28"/>
      <c r="IJ1039" s="28"/>
      <c r="IK1039" s="28"/>
      <c r="IL1039" s="28"/>
      <c r="IM1039" s="28"/>
      <c r="IN1039" s="28"/>
      <c r="IO1039" s="28"/>
      <c r="IP1039" s="28"/>
      <c r="IQ1039" s="28"/>
      <c r="IR1039" s="28"/>
      <c r="IS1039" s="28"/>
      <c r="IT1039" s="28"/>
      <c r="IU1039" s="28"/>
    </row>
    <row r="1040" spans="1:255">
      <c r="A1040" s="222"/>
      <c r="B1040" s="223"/>
      <c r="C1040" s="224"/>
      <c r="D1040" s="224"/>
      <c r="E1040" s="206"/>
      <c r="F1040" s="230"/>
      <c r="G1040" s="200"/>
      <c r="H1040" s="9"/>
      <c r="I1040" s="173"/>
      <c r="J1040" s="220"/>
      <c r="K1040" s="221"/>
      <c r="L1040" s="221"/>
      <c r="M1040" s="221"/>
      <c r="N1040" s="221"/>
      <c r="O1040" s="221"/>
      <c r="P1040" s="221"/>
      <c r="Q1040" s="221"/>
      <c r="R1040" s="220"/>
      <c r="S1040" s="220"/>
      <c r="T1040" s="220"/>
      <c r="U1040" s="220"/>
      <c r="V1040" s="220"/>
      <c r="W1040" s="220"/>
      <c r="X1040" s="220"/>
      <c r="Y1040" s="220"/>
      <c r="Z1040" s="220"/>
      <c r="AA1040" s="220"/>
      <c r="AB1040" s="220"/>
      <c r="AC1040" s="220"/>
      <c r="AD1040" s="220"/>
      <c r="AE1040" s="220"/>
      <c r="AF1040" s="220"/>
      <c r="AG1040" s="220"/>
      <c r="AH1040" s="220"/>
      <c r="AI1040" s="220"/>
      <c r="AJ1040" s="220"/>
      <c r="AK1040" s="220"/>
      <c r="AL1040" s="220"/>
      <c r="AM1040" s="220"/>
      <c r="AN1040" s="220"/>
      <c r="AO1040" s="220"/>
      <c r="AP1040" s="220"/>
      <c r="AQ1040" s="220"/>
      <c r="AR1040" s="220"/>
      <c r="AS1040" s="220"/>
      <c r="AT1040" s="220"/>
      <c r="AU1040" s="220"/>
      <c r="AV1040" s="220"/>
      <c r="AW1040" s="220"/>
      <c r="AX1040" s="220"/>
      <c r="AY1040" s="220"/>
      <c r="AZ1040" s="220"/>
      <c r="BA1040" s="220"/>
      <c r="BB1040" s="220"/>
      <c r="BC1040" s="220"/>
      <c r="BD1040" s="220"/>
      <c r="BE1040" s="220"/>
      <c r="BF1040" s="220"/>
      <c r="BG1040" s="220"/>
      <c r="BH1040" s="220"/>
      <c r="BI1040" s="220"/>
      <c r="BJ1040" s="220"/>
      <c r="BK1040" s="220"/>
      <c r="BL1040" s="220"/>
      <c r="BM1040" s="220"/>
      <c r="BN1040" s="220"/>
      <c r="BO1040" s="220"/>
      <c r="BP1040" s="220"/>
      <c r="BQ1040" s="220"/>
      <c r="BR1040" s="220"/>
      <c r="BS1040" s="220"/>
      <c r="BT1040" s="220"/>
      <c r="BU1040" s="220"/>
      <c r="BV1040" s="220"/>
      <c r="BW1040" s="220"/>
      <c r="BX1040" s="220"/>
      <c r="BY1040" s="220"/>
      <c r="BZ1040" s="220"/>
      <c r="CA1040" s="220"/>
      <c r="CB1040" s="220"/>
      <c r="CC1040" s="220"/>
      <c r="CD1040" s="220"/>
      <c r="CE1040" s="220"/>
      <c r="CF1040" s="220"/>
      <c r="CG1040" s="220"/>
      <c r="CH1040" s="220"/>
      <c r="CI1040" s="220"/>
      <c r="CJ1040" s="220"/>
      <c r="CK1040" s="220"/>
      <c r="CL1040" s="220"/>
      <c r="CM1040" s="220"/>
      <c r="CN1040" s="220"/>
      <c r="CO1040" s="220"/>
      <c r="CP1040" s="220"/>
      <c r="CQ1040" s="220"/>
      <c r="CR1040" s="220"/>
      <c r="CS1040" s="220"/>
      <c r="CT1040" s="220"/>
      <c r="CU1040" s="220"/>
      <c r="CV1040" s="220"/>
      <c r="CW1040" s="220"/>
      <c r="CX1040" s="220"/>
      <c r="CY1040" s="220"/>
      <c r="CZ1040" s="220"/>
      <c r="DA1040" s="220"/>
      <c r="DB1040" s="220"/>
      <c r="DC1040" s="220"/>
      <c r="DD1040" s="220"/>
      <c r="DE1040" s="220"/>
      <c r="DF1040" s="220"/>
      <c r="DG1040" s="220"/>
      <c r="DH1040" s="220"/>
      <c r="DI1040" s="220"/>
      <c r="DJ1040" s="220"/>
      <c r="DK1040" s="220"/>
      <c r="DL1040" s="220"/>
      <c r="DM1040" s="220"/>
      <c r="DN1040" s="220"/>
      <c r="DO1040" s="220"/>
      <c r="DP1040" s="220"/>
      <c r="DQ1040" s="220"/>
      <c r="DR1040" s="220"/>
      <c r="DS1040" s="220"/>
      <c r="DT1040" s="220"/>
      <c r="DU1040" s="220"/>
      <c r="DV1040" s="220"/>
      <c r="DW1040" s="220"/>
      <c r="DX1040" s="220"/>
      <c r="DY1040" s="220"/>
      <c r="DZ1040" s="220"/>
      <c r="EA1040" s="220"/>
      <c r="EB1040" s="220"/>
      <c r="EC1040" s="220"/>
      <c r="ED1040" s="220"/>
      <c r="EE1040" s="220"/>
      <c r="EF1040" s="220"/>
      <c r="EG1040" s="220"/>
      <c r="EH1040" s="220"/>
      <c r="EI1040" s="220"/>
      <c r="EJ1040" s="220"/>
      <c r="EK1040" s="220"/>
      <c r="EL1040" s="220"/>
      <c r="EM1040" s="220"/>
      <c r="EN1040" s="220"/>
      <c r="EO1040" s="220"/>
      <c r="EP1040" s="220"/>
      <c r="EQ1040" s="220"/>
      <c r="ER1040" s="220"/>
      <c r="ES1040" s="220"/>
      <c r="ET1040" s="220"/>
      <c r="EU1040" s="220"/>
      <c r="EV1040" s="220"/>
      <c r="EW1040" s="220"/>
      <c r="EX1040" s="220"/>
      <c r="EY1040" s="220"/>
      <c r="EZ1040" s="220"/>
      <c r="FA1040" s="220"/>
      <c r="FB1040" s="220"/>
      <c r="FC1040" s="220"/>
      <c r="FD1040" s="220"/>
      <c r="FE1040" s="220"/>
      <c r="FF1040" s="220"/>
      <c r="FG1040" s="220"/>
      <c r="FH1040" s="220"/>
      <c r="FI1040" s="220"/>
      <c r="FJ1040" s="220"/>
      <c r="FK1040" s="220"/>
      <c r="FL1040" s="220"/>
      <c r="FM1040" s="220"/>
      <c r="FN1040" s="220"/>
      <c r="FO1040" s="220"/>
      <c r="FP1040" s="220"/>
      <c r="FQ1040" s="220"/>
      <c r="FR1040" s="220"/>
      <c r="FS1040" s="220"/>
      <c r="FT1040" s="220"/>
      <c r="FU1040" s="220"/>
      <c r="FV1040" s="220"/>
      <c r="FW1040" s="220"/>
      <c r="FX1040" s="220"/>
      <c r="FY1040" s="220"/>
      <c r="FZ1040" s="220"/>
      <c r="GA1040" s="220"/>
      <c r="GB1040" s="220"/>
      <c r="GC1040" s="220"/>
      <c r="GD1040" s="220"/>
      <c r="GE1040" s="220"/>
      <c r="GF1040" s="220"/>
      <c r="GG1040" s="220"/>
      <c r="GH1040" s="220"/>
      <c r="GI1040" s="220"/>
      <c r="GJ1040" s="220"/>
      <c r="GK1040" s="220"/>
      <c r="GL1040" s="220"/>
      <c r="GM1040" s="220"/>
      <c r="GN1040" s="220"/>
      <c r="GO1040" s="220"/>
      <c r="GP1040" s="220"/>
      <c r="GQ1040" s="220"/>
      <c r="GR1040" s="220"/>
      <c r="GS1040" s="220"/>
      <c r="GT1040" s="220"/>
      <c r="GU1040" s="220"/>
      <c r="GV1040" s="220"/>
      <c r="GW1040" s="220"/>
      <c r="GX1040" s="220"/>
      <c r="GY1040" s="220"/>
      <c r="GZ1040" s="220"/>
      <c r="HA1040" s="220"/>
      <c r="HB1040" s="220"/>
      <c r="HC1040" s="220"/>
      <c r="HD1040" s="220"/>
      <c r="HE1040" s="220"/>
      <c r="HF1040" s="220"/>
      <c r="HG1040" s="220"/>
      <c r="HH1040" s="220"/>
      <c r="HI1040" s="220"/>
      <c r="HJ1040" s="220"/>
      <c r="HK1040" s="220"/>
      <c r="HL1040" s="220"/>
      <c r="HM1040" s="220"/>
      <c r="HN1040" s="220"/>
      <c r="HO1040" s="220"/>
      <c r="HP1040" s="220"/>
      <c r="HQ1040" s="220"/>
      <c r="HR1040" s="220"/>
      <c r="HS1040" s="220"/>
      <c r="HT1040" s="220"/>
      <c r="HU1040" s="220"/>
      <c r="HV1040" s="220"/>
      <c r="HW1040" s="220"/>
      <c r="HX1040" s="220"/>
      <c r="HY1040" s="220"/>
      <c r="HZ1040" s="220"/>
      <c r="IA1040" s="220"/>
      <c r="IB1040" s="220"/>
      <c r="IC1040" s="220"/>
      <c r="ID1040" s="220"/>
      <c r="IE1040" s="220"/>
      <c r="IF1040" s="220"/>
      <c r="IG1040" s="220"/>
      <c r="IH1040" s="220"/>
      <c r="II1040" s="220"/>
      <c r="IJ1040" s="220"/>
      <c r="IK1040" s="220"/>
      <c r="IL1040" s="220"/>
      <c r="IM1040" s="220"/>
      <c r="IN1040" s="220"/>
      <c r="IO1040" s="220"/>
      <c r="IP1040" s="220"/>
      <c r="IQ1040" s="220"/>
      <c r="IR1040" s="220"/>
      <c r="IS1040" s="220"/>
      <c r="IT1040" s="220"/>
      <c r="IU1040" s="220"/>
    </row>
    <row r="1041" spans="1:255" ht="15" thickBot="1">
      <c r="A1041" s="258" t="s">
        <v>23</v>
      </c>
      <c r="B1041" s="259"/>
      <c r="C1041" s="259"/>
      <c r="D1041" s="260" t="s">
        <v>306</v>
      </c>
      <c r="E1041" s="261"/>
      <c r="F1041" s="261"/>
      <c r="G1041" s="262"/>
      <c r="H1041" s="346"/>
      <c r="I1041" s="263">
        <f>+SUM(I916:I1039)</f>
        <v>0</v>
      </c>
      <c r="J1041" s="220"/>
      <c r="K1041" s="263">
        <f>+SUM(K916:K1039)</f>
        <v>0</v>
      </c>
      <c r="L1041" s="263">
        <f t="shared" ref="L1041:Q1041" si="481">+SUM(L916:L1039)</f>
        <v>0</v>
      </c>
      <c r="M1041" s="263">
        <f t="shared" si="481"/>
        <v>0</v>
      </c>
      <c r="N1041" s="263">
        <f t="shared" si="481"/>
        <v>0</v>
      </c>
      <c r="O1041" s="263">
        <f t="shared" si="481"/>
        <v>0</v>
      </c>
      <c r="P1041" s="263">
        <f t="shared" si="481"/>
        <v>0</v>
      </c>
      <c r="Q1041" s="263">
        <f t="shared" si="481"/>
        <v>0</v>
      </c>
      <c r="R1041" s="220"/>
      <c r="S1041" s="220"/>
      <c r="T1041" s="220"/>
      <c r="U1041" s="220"/>
      <c r="V1041" s="220"/>
      <c r="W1041" s="220"/>
      <c r="X1041" s="220"/>
      <c r="Y1041" s="220"/>
      <c r="Z1041" s="220"/>
      <c r="AA1041" s="220"/>
      <c r="AB1041" s="220"/>
      <c r="AC1041" s="220"/>
      <c r="AD1041" s="220"/>
      <c r="AE1041" s="220"/>
      <c r="AF1041" s="220"/>
      <c r="AG1041" s="220"/>
      <c r="AH1041" s="220"/>
      <c r="AI1041" s="220"/>
      <c r="AJ1041" s="220"/>
      <c r="AK1041" s="220"/>
      <c r="AL1041" s="220"/>
      <c r="AM1041" s="220"/>
      <c r="AN1041" s="220"/>
      <c r="AO1041" s="220"/>
      <c r="AP1041" s="220"/>
      <c r="AQ1041" s="220"/>
      <c r="AR1041" s="220"/>
      <c r="AS1041" s="220"/>
      <c r="AT1041" s="220"/>
      <c r="AU1041" s="220"/>
      <c r="AV1041" s="220"/>
      <c r="AW1041" s="220"/>
      <c r="AX1041" s="220"/>
      <c r="AY1041" s="220"/>
      <c r="AZ1041" s="220"/>
      <c r="BA1041" s="220"/>
      <c r="BB1041" s="220"/>
      <c r="BC1041" s="220"/>
      <c r="BD1041" s="220"/>
      <c r="BE1041" s="220"/>
      <c r="BF1041" s="220"/>
      <c r="BG1041" s="220"/>
      <c r="BH1041" s="220"/>
      <c r="BI1041" s="220"/>
      <c r="BJ1041" s="220"/>
      <c r="BK1041" s="220"/>
      <c r="BL1041" s="220"/>
      <c r="BM1041" s="220"/>
      <c r="BN1041" s="220"/>
      <c r="BO1041" s="220"/>
      <c r="BP1041" s="220"/>
      <c r="BQ1041" s="220"/>
      <c r="BR1041" s="220"/>
      <c r="BS1041" s="220"/>
      <c r="BT1041" s="220"/>
      <c r="BU1041" s="220"/>
      <c r="BV1041" s="220"/>
      <c r="BW1041" s="220"/>
      <c r="BX1041" s="220"/>
      <c r="BY1041" s="220"/>
      <c r="BZ1041" s="220"/>
      <c r="CA1041" s="220"/>
      <c r="CB1041" s="220"/>
      <c r="CC1041" s="220"/>
      <c r="CD1041" s="220"/>
      <c r="CE1041" s="220"/>
      <c r="CF1041" s="220"/>
      <c r="CG1041" s="220"/>
      <c r="CH1041" s="220"/>
      <c r="CI1041" s="220"/>
      <c r="CJ1041" s="220"/>
      <c r="CK1041" s="220"/>
      <c r="CL1041" s="220"/>
      <c r="CM1041" s="220"/>
      <c r="CN1041" s="220"/>
      <c r="CO1041" s="220"/>
      <c r="CP1041" s="220"/>
      <c r="CQ1041" s="220"/>
      <c r="CR1041" s="220"/>
      <c r="CS1041" s="220"/>
      <c r="CT1041" s="220"/>
      <c r="CU1041" s="220"/>
      <c r="CV1041" s="220"/>
      <c r="CW1041" s="220"/>
      <c r="CX1041" s="220"/>
      <c r="CY1041" s="220"/>
      <c r="CZ1041" s="220"/>
      <c r="DA1041" s="220"/>
      <c r="DB1041" s="220"/>
      <c r="DC1041" s="220"/>
      <c r="DD1041" s="220"/>
      <c r="DE1041" s="220"/>
      <c r="DF1041" s="220"/>
      <c r="DG1041" s="220"/>
      <c r="DH1041" s="220"/>
      <c r="DI1041" s="220"/>
      <c r="DJ1041" s="220"/>
      <c r="DK1041" s="220"/>
      <c r="DL1041" s="220"/>
      <c r="DM1041" s="220"/>
      <c r="DN1041" s="220"/>
      <c r="DO1041" s="220"/>
      <c r="DP1041" s="220"/>
      <c r="DQ1041" s="220"/>
      <c r="DR1041" s="220"/>
      <c r="DS1041" s="220"/>
      <c r="DT1041" s="220"/>
      <c r="DU1041" s="220"/>
      <c r="DV1041" s="220"/>
      <c r="DW1041" s="220"/>
      <c r="DX1041" s="220"/>
      <c r="DY1041" s="220"/>
      <c r="DZ1041" s="220"/>
      <c r="EA1041" s="220"/>
      <c r="EB1041" s="220"/>
      <c r="EC1041" s="220"/>
      <c r="ED1041" s="220"/>
      <c r="EE1041" s="220"/>
      <c r="EF1041" s="220"/>
      <c r="EG1041" s="220"/>
      <c r="EH1041" s="220"/>
      <c r="EI1041" s="220"/>
      <c r="EJ1041" s="220"/>
      <c r="EK1041" s="220"/>
      <c r="EL1041" s="220"/>
      <c r="EM1041" s="220"/>
      <c r="EN1041" s="220"/>
      <c r="EO1041" s="220"/>
      <c r="EP1041" s="220"/>
      <c r="EQ1041" s="220"/>
      <c r="ER1041" s="220"/>
      <c r="ES1041" s="220"/>
      <c r="ET1041" s="220"/>
      <c r="EU1041" s="220"/>
      <c r="EV1041" s="220"/>
      <c r="EW1041" s="220"/>
      <c r="EX1041" s="220"/>
      <c r="EY1041" s="220"/>
      <c r="EZ1041" s="220"/>
      <c r="FA1041" s="220"/>
      <c r="FB1041" s="220"/>
      <c r="FC1041" s="220"/>
      <c r="FD1041" s="220"/>
      <c r="FE1041" s="220"/>
      <c r="FF1041" s="220"/>
      <c r="FG1041" s="220"/>
      <c r="FH1041" s="220"/>
      <c r="FI1041" s="220"/>
      <c r="FJ1041" s="220"/>
      <c r="FK1041" s="220"/>
      <c r="FL1041" s="220"/>
      <c r="FM1041" s="220"/>
      <c r="FN1041" s="220"/>
      <c r="FO1041" s="220"/>
      <c r="FP1041" s="220"/>
      <c r="FQ1041" s="220"/>
      <c r="FR1041" s="220"/>
      <c r="FS1041" s="220"/>
      <c r="FT1041" s="220"/>
      <c r="FU1041" s="220"/>
      <c r="FV1041" s="220"/>
      <c r="FW1041" s="220"/>
      <c r="FX1041" s="220"/>
      <c r="FY1041" s="220"/>
      <c r="FZ1041" s="220"/>
      <c r="GA1041" s="220"/>
      <c r="GB1041" s="220"/>
      <c r="GC1041" s="220"/>
      <c r="GD1041" s="220"/>
      <c r="GE1041" s="220"/>
      <c r="GF1041" s="220"/>
      <c r="GG1041" s="220"/>
      <c r="GH1041" s="220"/>
      <c r="GI1041" s="220"/>
      <c r="GJ1041" s="220"/>
      <c r="GK1041" s="220"/>
      <c r="GL1041" s="220"/>
      <c r="GM1041" s="220"/>
      <c r="GN1041" s="220"/>
      <c r="GO1041" s="220"/>
      <c r="GP1041" s="220"/>
      <c r="GQ1041" s="220"/>
      <c r="GR1041" s="220"/>
      <c r="GS1041" s="220"/>
      <c r="GT1041" s="220"/>
      <c r="GU1041" s="220"/>
      <c r="GV1041" s="220"/>
      <c r="GW1041" s="220"/>
      <c r="GX1041" s="220"/>
      <c r="GY1041" s="220"/>
      <c r="GZ1041" s="220"/>
      <c r="HA1041" s="220"/>
      <c r="HB1041" s="220"/>
      <c r="HC1041" s="220"/>
      <c r="HD1041" s="220"/>
      <c r="HE1041" s="220"/>
      <c r="HF1041" s="220"/>
      <c r="HG1041" s="220"/>
      <c r="HH1041" s="220"/>
      <c r="HI1041" s="220"/>
      <c r="HJ1041" s="220"/>
      <c r="HK1041" s="220"/>
      <c r="HL1041" s="220"/>
      <c r="HM1041" s="220"/>
      <c r="HN1041" s="220"/>
      <c r="HO1041" s="220"/>
      <c r="HP1041" s="220"/>
      <c r="HQ1041" s="220"/>
      <c r="HR1041" s="220"/>
      <c r="HS1041" s="220"/>
      <c r="HT1041" s="220"/>
      <c r="HU1041" s="220"/>
      <c r="HV1041" s="220"/>
      <c r="HW1041" s="220"/>
      <c r="HX1041" s="220"/>
      <c r="HY1041" s="220"/>
      <c r="HZ1041" s="220"/>
      <c r="IA1041" s="220"/>
      <c r="IB1041" s="220"/>
      <c r="IC1041" s="220"/>
      <c r="ID1041" s="220"/>
      <c r="IE1041" s="220"/>
      <c r="IF1041" s="220"/>
      <c r="IG1041" s="220"/>
      <c r="IH1041" s="220"/>
      <c r="II1041" s="220"/>
      <c r="IJ1041" s="220"/>
      <c r="IK1041" s="220"/>
      <c r="IL1041" s="220"/>
      <c r="IM1041" s="220"/>
      <c r="IN1041" s="220"/>
      <c r="IO1041" s="220"/>
      <c r="IP1041" s="220"/>
      <c r="IQ1041" s="220"/>
      <c r="IR1041" s="220"/>
      <c r="IS1041" s="220"/>
      <c r="IT1041" s="220"/>
      <c r="IU1041" s="220"/>
    </row>
    <row r="1042" spans="1:255" ht="15" thickTop="1">
      <c r="A1042" s="213"/>
      <c r="B1042" s="214"/>
      <c r="C1042" s="214"/>
      <c r="D1042" s="215"/>
      <c r="E1042" s="215"/>
      <c r="F1042" s="216"/>
      <c r="G1042" s="217"/>
      <c r="H1042" s="340"/>
      <c r="I1042" s="219"/>
      <c r="J1042" s="238"/>
      <c r="K1042" s="201"/>
      <c r="L1042" s="201"/>
      <c r="M1042" s="201"/>
      <c r="N1042" s="201"/>
      <c r="O1042" s="201"/>
      <c r="P1042" s="201"/>
      <c r="Q1042" s="201"/>
      <c r="R1042" s="206"/>
      <c r="S1042" s="206"/>
      <c r="T1042" s="206"/>
      <c r="U1042" s="206"/>
      <c r="V1042" s="206"/>
      <c r="W1042" s="206"/>
      <c r="X1042" s="206"/>
      <c r="Y1042" s="206"/>
      <c r="Z1042" s="206"/>
      <c r="AA1042" s="206"/>
      <c r="AB1042" s="206"/>
      <c r="AC1042" s="206"/>
      <c r="AD1042" s="206"/>
      <c r="AE1042" s="206"/>
      <c r="AF1042" s="206"/>
      <c r="AG1042" s="206"/>
      <c r="AH1042" s="206"/>
      <c r="AI1042" s="206"/>
      <c r="AJ1042" s="206"/>
      <c r="AK1042" s="206"/>
      <c r="AL1042" s="206"/>
      <c r="AM1042" s="206"/>
      <c r="AN1042" s="206"/>
      <c r="AO1042" s="206"/>
      <c r="AP1042" s="206"/>
      <c r="AQ1042" s="206"/>
      <c r="AR1042" s="206"/>
      <c r="AS1042" s="206"/>
      <c r="AT1042" s="206"/>
      <c r="AU1042" s="206"/>
      <c r="AV1042" s="206"/>
      <c r="AW1042" s="206"/>
      <c r="AX1042" s="206"/>
      <c r="AY1042" s="206"/>
      <c r="AZ1042" s="206"/>
      <c r="BA1042" s="206"/>
      <c r="BB1042" s="206"/>
      <c r="BC1042" s="206"/>
      <c r="BD1042" s="206"/>
      <c r="BE1042" s="206"/>
      <c r="BF1042" s="206"/>
      <c r="BG1042" s="206"/>
      <c r="BH1042" s="206"/>
      <c r="BI1042" s="206"/>
      <c r="BJ1042" s="206"/>
      <c r="BK1042" s="206"/>
      <c r="BL1042" s="206"/>
      <c r="BM1042" s="206"/>
      <c r="BN1042" s="206"/>
      <c r="BO1042" s="206"/>
      <c r="BP1042" s="206"/>
      <c r="BQ1042" s="206"/>
      <c r="BR1042" s="206"/>
      <c r="BS1042" s="206"/>
      <c r="BT1042" s="206"/>
      <c r="BU1042" s="206"/>
      <c r="BV1042" s="206"/>
      <c r="BW1042" s="206"/>
      <c r="BX1042" s="206"/>
      <c r="BY1042" s="206"/>
      <c r="BZ1042" s="206"/>
      <c r="CA1042" s="206"/>
      <c r="CB1042" s="206"/>
      <c r="CC1042" s="206"/>
      <c r="CD1042" s="206"/>
      <c r="CE1042" s="206"/>
      <c r="CF1042" s="206"/>
      <c r="CG1042" s="206"/>
      <c r="CH1042" s="206"/>
      <c r="CI1042" s="206"/>
      <c r="CJ1042" s="206"/>
      <c r="CK1042" s="206"/>
      <c r="CL1042" s="206"/>
      <c r="CM1042" s="206"/>
      <c r="CN1042" s="206"/>
      <c r="CO1042" s="206"/>
      <c r="CP1042" s="206"/>
      <c r="CQ1042" s="206"/>
      <c r="CR1042" s="206"/>
      <c r="CS1042" s="206"/>
      <c r="CT1042" s="206"/>
      <c r="CU1042" s="206"/>
      <c r="CV1042" s="206"/>
      <c r="CW1042" s="206"/>
      <c r="CX1042" s="206"/>
      <c r="CY1042" s="206"/>
      <c r="CZ1042" s="206"/>
      <c r="DA1042" s="206"/>
      <c r="DB1042" s="206"/>
      <c r="DC1042" s="206"/>
      <c r="DD1042" s="206"/>
      <c r="DE1042" s="206"/>
      <c r="DF1042" s="206"/>
      <c r="DG1042" s="206"/>
      <c r="DH1042" s="206"/>
      <c r="DI1042" s="206"/>
      <c r="DJ1042" s="206"/>
      <c r="DK1042" s="206"/>
      <c r="DL1042" s="206"/>
      <c r="DM1042" s="206"/>
      <c r="DN1042" s="206"/>
      <c r="DO1042" s="206"/>
      <c r="DP1042" s="206"/>
      <c r="DQ1042" s="206"/>
      <c r="DR1042" s="206"/>
      <c r="DS1042" s="206"/>
      <c r="DT1042" s="206"/>
      <c r="DU1042" s="206"/>
      <c r="DV1042" s="206"/>
      <c r="DW1042" s="206"/>
      <c r="DX1042" s="206"/>
      <c r="DY1042" s="206"/>
      <c r="DZ1042" s="206"/>
      <c r="EA1042" s="206"/>
      <c r="EB1042" s="206"/>
      <c r="EC1042" s="206"/>
      <c r="ED1042" s="206"/>
      <c r="EE1042" s="206"/>
      <c r="EF1042" s="206"/>
      <c r="EG1042" s="206"/>
      <c r="EH1042" s="206"/>
      <c r="EI1042" s="206"/>
      <c r="EJ1042" s="206"/>
      <c r="EK1042" s="206"/>
      <c r="EL1042" s="206"/>
      <c r="EM1042" s="206"/>
      <c r="EN1042" s="206"/>
      <c r="EO1042" s="206"/>
      <c r="EP1042" s="206"/>
      <c r="EQ1042" s="206"/>
      <c r="ER1042" s="206"/>
      <c r="ES1042" s="206"/>
      <c r="ET1042" s="206"/>
      <c r="EU1042" s="206"/>
      <c r="EV1042" s="206"/>
      <c r="EW1042" s="206"/>
      <c r="EX1042" s="206"/>
      <c r="EY1042" s="206"/>
      <c r="EZ1042" s="206"/>
      <c r="FA1042" s="206"/>
      <c r="FB1042" s="206"/>
      <c r="FC1042" s="206"/>
      <c r="FD1042" s="206"/>
      <c r="FE1042" s="206"/>
      <c r="FF1042" s="206"/>
      <c r="FG1042" s="206"/>
      <c r="FH1042" s="206"/>
      <c r="FI1042" s="206"/>
      <c r="FJ1042" s="206"/>
      <c r="FK1042" s="206"/>
      <c r="FL1042" s="206"/>
      <c r="FM1042" s="206"/>
      <c r="FN1042" s="206"/>
      <c r="FO1042" s="206"/>
      <c r="FP1042" s="206"/>
      <c r="FQ1042" s="206"/>
      <c r="FR1042" s="206"/>
      <c r="FS1042" s="206"/>
      <c r="FT1042" s="206"/>
      <c r="FU1042" s="206"/>
      <c r="FV1042" s="206"/>
      <c r="FW1042" s="206"/>
      <c r="FX1042" s="206"/>
      <c r="FY1042" s="206"/>
      <c r="FZ1042" s="206"/>
      <c r="GA1042" s="206"/>
      <c r="GB1042" s="206"/>
      <c r="GC1042" s="206"/>
      <c r="GD1042" s="206"/>
      <c r="GE1042" s="206"/>
      <c r="GF1042" s="206"/>
      <c r="GG1042" s="206"/>
      <c r="GH1042" s="206"/>
      <c r="GI1042" s="206"/>
      <c r="GJ1042" s="206"/>
      <c r="GK1042" s="206"/>
      <c r="GL1042" s="206"/>
      <c r="GM1042" s="206"/>
      <c r="GN1042" s="206"/>
      <c r="GO1042" s="206"/>
      <c r="GP1042" s="206"/>
      <c r="GQ1042" s="206"/>
      <c r="GR1042" s="206"/>
      <c r="GS1042" s="206"/>
      <c r="GT1042" s="206"/>
      <c r="GU1042" s="206"/>
      <c r="GV1042" s="206"/>
      <c r="GW1042" s="206"/>
      <c r="GX1042" s="206"/>
      <c r="GY1042" s="206"/>
      <c r="GZ1042" s="206"/>
      <c r="HA1042" s="206"/>
      <c r="HB1042" s="206"/>
      <c r="HC1042" s="206"/>
      <c r="HD1042" s="206"/>
      <c r="HE1042" s="206"/>
      <c r="HF1042" s="206"/>
      <c r="HG1042" s="206"/>
      <c r="HH1042" s="206"/>
      <c r="HI1042" s="206"/>
      <c r="HJ1042" s="206"/>
      <c r="HK1042" s="206"/>
      <c r="HL1042" s="206"/>
      <c r="HM1042" s="206"/>
      <c r="HN1042" s="206"/>
      <c r="HO1042" s="206"/>
      <c r="HP1042" s="206"/>
      <c r="HQ1042" s="206"/>
      <c r="HR1042" s="206"/>
      <c r="HS1042" s="206"/>
      <c r="HT1042" s="206"/>
      <c r="HU1042" s="206"/>
      <c r="HV1042" s="206"/>
      <c r="HW1042" s="206"/>
      <c r="HX1042" s="206"/>
      <c r="HY1042" s="206"/>
      <c r="HZ1042" s="206"/>
      <c r="IA1042" s="206"/>
      <c r="IB1042" s="206"/>
      <c r="IC1042" s="206"/>
      <c r="ID1042" s="206"/>
      <c r="IE1042" s="206"/>
      <c r="IF1042" s="206"/>
      <c r="IG1042" s="206"/>
      <c r="IH1042" s="206"/>
      <c r="II1042" s="206"/>
      <c r="IJ1042" s="206"/>
      <c r="IK1042" s="206"/>
      <c r="IL1042" s="206"/>
      <c r="IM1042" s="206"/>
      <c r="IN1042" s="206"/>
      <c r="IO1042" s="206"/>
      <c r="IP1042" s="206"/>
      <c r="IQ1042" s="206"/>
      <c r="IR1042" s="206"/>
      <c r="IS1042" s="206"/>
      <c r="IT1042" s="206"/>
      <c r="IU1042" s="206"/>
    </row>
    <row r="1043" spans="1:255">
      <c r="A1043" s="213"/>
      <c r="B1043" s="214"/>
      <c r="C1043" s="214"/>
      <c r="D1043" s="215"/>
      <c r="E1043" s="215"/>
      <c r="F1043" s="216"/>
      <c r="G1043" s="217"/>
      <c r="H1043" s="340"/>
      <c r="I1043" s="219"/>
      <c r="J1043" s="238"/>
      <c r="K1043" s="201"/>
      <c r="L1043" s="201"/>
      <c r="M1043" s="201"/>
      <c r="N1043" s="201"/>
      <c r="O1043" s="201"/>
      <c r="P1043" s="201"/>
      <c r="Q1043" s="201"/>
      <c r="R1043" s="206"/>
      <c r="S1043" s="206"/>
      <c r="T1043" s="206"/>
      <c r="U1043" s="206"/>
      <c r="V1043" s="206"/>
      <c r="W1043" s="206"/>
      <c r="X1043" s="206"/>
      <c r="Y1043" s="206"/>
      <c r="Z1043" s="206"/>
      <c r="AA1043" s="206"/>
      <c r="AB1043" s="206"/>
      <c r="AC1043" s="206"/>
      <c r="AD1043" s="206"/>
      <c r="AE1043" s="206"/>
      <c r="AF1043" s="206"/>
      <c r="AG1043" s="206"/>
      <c r="AH1043" s="206"/>
      <c r="AI1043" s="206"/>
      <c r="AJ1043" s="206"/>
      <c r="AK1043" s="206"/>
      <c r="AL1043" s="206"/>
      <c r="AM1043" s="206"/>
      <c r="AN1043" s="206"/>
      <c r="AO1043" s="206"/>
      <c r="AP1043" s="206"/>
      <c r="AQ1043" s="206"/>
      <c r="AR1043" s="206"/>
      <c r="AS1043" s="206"/>
      <c r="AT1043" s="206"/>
      <c r="AU1043" s="206"/>
      <c r="AV1043" s="206"/>
      <c r="AW1043" s="206"/>
      <c r="AX1043" s="206"/>
      <c r="AY1043" s="206"/>
      <c r="AZ1043" s="206"/>
      <c r="BA1043" s="206"/>
      <c r="BB1043" s="206"/>
      <c r="BC1043" s="206"/>
      <c r="BD1043" s="206"/>
      <c r="BE1043" s="206"/>
      <c r="BF1043" s="206"/>
      <c r="BG1043" s="206"/>
      <c r="BH1043" s="206"/>
      <c r="BI1043" s="206"/>
      <c r="BJ1043" s="206"/>
      <c r="BK1043" s="206"/>
      <c r="BL1043" s="206"/>
      <c r="BM1043" s="206"/>
      <c r="BN1043" s="206"/>
      <c r="BO1043" s="206"/>
      <c r="BP1043" s="206"/>
      <c r="BQ1043" s="206"/>
      <c r="BR1043" s="206"/>
      <c r="BS1043" s="206"/>
      <c r="BT1043" s="206"/>
      <c r="BU1043" s="206"/>
      <c r="BV1043" s="206"/>
      <c r="BW1043" s="206"/>
      <c r="BX1043" s="206"/>
      <c r="BY1043" s="206"/>
      <c r="BZ1043" s="206"/>
      <c r="CA1043" s="206"/>
      <c r="CB1043" s="206"/>
      <c r="CC1043" s="206"/>
      <c r="CD1043" s="206"/>
      <c r="CE1043" s="206"/>
      <c r="CF1043" s="206"/>
      <c r="CG1043" s="206"/>
      <c r="CH1043" s="206"/>
      <c r="CI1043" s="206"/>
      <c r="CJ1043" s="206"/>
      <c r="CK1043" s="206"/>
      <c r="CL1043" s="206"/>
      <c r="CM1043" s="206"/>
      <c r="CN1043" s="206"/>
      <c r="CO1043" s="206"/>
      <c r="CP1043" s="206"/>
      <c r="CQ1043" s="206"/>
      <c r="CR1043" s="206"/>
      <c r="CS1043" s="206"/>
      <c r="CT1043" s="206"/>
      <c r="CU1043" s="206"/>
      <c r="CV1043" s="206"/>
      <c r="CW1043" s="206"/>
      <c r="CX1043" s="206"/>
      <c r="CY1043" s="206"/>
      <c r="CZ1043" s="206"/>
      <c r="DA1043" s="206"/>
      <c r="DB1043" s="206"/>
      <c r="DC1043" s="206"/>
      <c r="DD1043" s="206"/>
      <c r="DE1043" s="206"/>
      <c r="DF1043" s="206"/>
      <c r="DG1043" s="206"/>
      <c r="DH1043" s="206"/>
      <c r="DI1043" s="206"/>
      <c r="DJ1043" s="206"/>
      <c r="DK1043" s="206"/>
      <c r="DL1043" s="206"/>
      <c r="DM1043" s="206"/>
      <c r="DN1043" s="206"/>
      <c r="DO1043" s="206"/>
      <c r="DP1043" s="206"/>
      <c r="DQ1043" s="206"/>
      <c r="DR1043" s="206"/>
      <c r="DS1043" s="206"/>
      <c r="DT1043" s="206"/>
      <c r="DU1043" s="206"/>
      <c r="DV1043" s="206"/>
      <c r="DW1043" s="206"/>
      <c r="DX1043" s="206"/>
      <c r="DY1043" s="206"/>
      <c r="DZ1043" s="206"/>
      <c r="EA1043" s="206"/>
      <c r="EB1043" s="206"/>
      <c r="EC1043" s="206"/>
      <c r="ED1043" s="206"/>
      <c r="EE1043" s="206"/>
      <c r="EF1043" s="206"/>
      <c r="EG1043" s="206"/>
      <c r="EH1043" s="206"/>
      <c r="EI1043" s="206"/>
      <c r="EJ1043" s="206"/>
      <c r="EK1043" s="206"/>
      <c r="EL1043" s="206"/>
      <c r="EM1043" s="206"/>
      <c r="EN1043" s="206"/>
      <c r="EO1043" s="206"/>
      <c r="EP1043" s="206"/>
      <c r="EQ1043" s="206"/>
      <c r="ER1043" s="206"/>
      <c r="ES1043" s="206"/>
      <c r="ET1043" s="206"/>
      <c r="EU1043" s="206"/>
      <c r="EV1043" s="206"/>
      <c r="EW1043" s="206"/>
      <c r="EX1043" s="206"/>
      <c r="EY1043" s="206"/>
      <c r="EZ1043" s="206"/>
      <c r="FA1043" s="206"/>
      <c r="FB1043" s="206"/>
      <c r="FC1043" s="206"/>
      <c r="FD1043" s="206"/>
      <c r="FE1043" s="206"/>
      <c r="FF1043" s="206"/>
      <c r="FG1043" s="206"/>
      <c r="FH1043" s="206"/>
      <c r="FI1043" s="206"/>
      <c r="FJ1043" s="206"/>
      <c r="FK1043" s="206"/>
      <c r="FL1043" s="206"/>
      <c r="FM1043" s="206"/>
      <c r="FN1043" s="206"/>
      <c r="FO1043" s="206"/>
      <c r="FP1043" s="206"/>
      <c r="FQ1043" s="206"/>
      <c r="FR1043" s="206"/>
      <c r="FS1043" s="206"/>
      <c r="FT1043" s="206"/>
      <c r="FU1043" s="206"/>
      <c r="FV1043" s="206"/>
      <c r="FW1043" s="206"/>
      <c r="FX1043" s="206"/>
      <c r="FY1043" s="206"/>
      <c r="FZ1043" s="206"/>
      <c r="GA1043" s="206"/>
      <c r="GB1043" s="206"/>
      <c r="GC1043" s="206"/>
      <c r="GD1043" s="206"/>
      <c r="GE1043" s="206"/>
      <c r="GF1043" s="206"/>
      <c r="GG1043" s="206"/>
      <c r="GH1043" s="206"/>
      <c r="GI1043" s="206"/>
      <c r="GJ1043" s="206"/>
      <c r="GK1043" s="206"/>
      <c r="GL1043" s="206"/>
      <c r="GM1043" s="206"/>
      <c r="GN1043" s="206"/>
      <c r="GO1043" s="206"/>
      <c r="GP1043" s="206"/>
      <c r="GQ1043" s="206"/>
      <c r="GR1043" s="206"/>
      <c r="GS1043" s="206"/>
      <c r="GT1043" s="206"/>
      <c r="GU1043" s="206"/>
      <c r="GV1043" s="206"/>
      <c r="GW1043" s="206"/>
      <c r="GX1043" s="206"/>
      <c r="GY1043" s="206"/>
      <c r="GZ1043" s="206"/>
      <c r="HA1043" s="206"/>
      <c r="HB1043" s="206"/>
      <c r="HC1043" s="206"/>
      <c r="HD1043" s="206"/>
      <c r="HE1043" s="206"/>
      <c r="HF1043" s="206"/>
      <c r="HG1043" s="206"/>
      <c r="HH1043" s="206"/>
      <c r="HI1043" s="206"/>
      <c r="HJ1043" s="206"/>
      <c r="HK1043" s="206"/>
      <c r="HL1043" s="206"/>
      <c r="HM1043" s="206"/>
      <c r="HN1043" s="206"/>
      <c r="HO1043" s="206"/>
      <c r="HP1043" s="206"/>
      <c r="HQ1043" s="206"/>
      <c r="HR1043" s="206"/>
      <c r="HS1043" s="206"/>
      <c r="HT1043" s="206"/>
      <c r="HU1043" s="206"/>
      <c r="HV1043" s="206"/>
      <c r="HW1043" s="206"/>
      <c r="HX1043" s="206"/>
      <c r="HY1043" s="206"/>
      <c r="HZ1043" s="206"/>
      <c r="IA1043" s="206"/>
      <c r="IB1043" s="206"/>
      <c r="IC1043" s="206"/>
      <c r="ID1043" s="206"/>
      <c r="IE1043" s="206"/>
      <c r="IF1043" s="206"/>
      <c r="IG1043" s="206"/>
      <c r="IH1043" s="206"/>
      <c r="II1043" s="206"/>
      <c r="IJ1043" s="206"/>
      <c r="IK1043" s="206"/>
      <c r="IL1043" s="206"/>
      <c r="IM1043" s="206"/>
      <c r="IN1043" s="206"/>
      <c r="IO1043" s="206"/>
      <c r="IP1043" s="206"/>
      <c r="IQ1043" s="206"/>
      <c r="IR1043" s="206"/>
      <c r="IS1043" s="206"/>
      <c r="IT1043" s="206"/>
      <c r="IU1043" s="206"/>
    </row>
    <row r="1044" spans="1:255">
      <c r="G1044" s="17"/>
      <c r="H1044" s="175"/>
      <c r="I1044" s="17"/>
    </row>
    <row r="1045" spans="1:255">
      <c r="A1045" s="29"/>
      <c r="B1045" s="22"/>
      <c r="C1045" s="22"/>
      <c r="D1045" s="80"/>
      <c r="E1045" s="80"/>
      <c r="F1045" s="81"/>
      <c r="G1045" s="82"/>
      <c r="H1045" s="2"/>
      <c r="I1045" s="57"/>
    </row>
    <row r="1046" spans="1:255" ht="33" customHeight="1">
      <c r="A1046" s="135" t="s">
        <v>312</v>
      </c>
      <c r="B1046" s="136"/>
      <c r="C1046" s="136"/>
      <c r="D1046" s="159" t="s">
        <v>31</v>
      </c>
      <c r="E1046" s="159"/>
      <c r="F1046" s="160"/>
      <c r="G1046" s="161"/>
      <c r="H1046" s="5"/>
      <c r="I1046" s="162"/>
    </row>
    <row r="1047" spans="1:255">
      <c r="A1047" s="21"/>
      <c r="B1047" s="109"/>
      <c r="C1047" s="109"/>
      <c r="D1047" s="23"/>
      <c r="E1047" s="23"/>
      <c r="F1047" s="24"/>
      <c r="G1047" s="25"/>
      <c r="H1047" s="1"/>
      <c r="I1047" s="27"/>
    </row>
    <row r="1048" spans="1:255" ht="28.5">
      <c r="A1048" s="21" t="str">
        <f>+$A$1046</f>
        <v>E</v>
      </c>
      <c r="B1048" s="109">
        <v>1</v>
      </c>
      <c r="C1048" s="22" t="s">
        <v>334</v>
      </c>
      <c r="D1048" s="23" t="s">
        <v>357</v>
      </c>
      <c r="E1048" s="23"/>
      <c r="F1048" s="24">
        <v>1</v>
      </c>
      <c r="G1048" s="25" t="s">
        <v>117</v>
      </c>
      <c r="H1048" s="348">
        <v>0</v>
      </c>
      <c r="I1048" s="27">
        <f>F1048*ROUND(H1048,2)</f>
        <v>0</v>
      </c>
      <c r="K1048" s="27">
        <f>+IF($C1048=K$1,$F1048*$H1048,0)</f>
        <v>0</v>
      </c>
      <c r="L1048" s="27">
        <f t="shared" ref="L1048:Q1054" si="482">+IF($C1048=L$1,$F1048*$H1048,0)</f>
        <v>0</v>
      </c>
      <c r="M1048" s="27">
        <f t="shared" si="482"/>
        <v>0</v>
      </c>
      <c r="N1048" s="27">
        <f t="shared" si="482"/>
        <v>0</v>
      </c>
      <c r="O1048" s="27">
        <f t="shared" si="482"/>
        <v>0</v>
      </c>
      <c r="P1048" s="27">
        <f t="shared" si="482"/>
        <v>0</v>
      </c>
      <c r="Q1048" s="27">
        <f t="shared" si="482"/>
        <v>0</v>
      </c>
    </row>
    <row r="1049" spans="1:255">
      <c r="A1049" s="21"/>
      <c r="B1049" s="109"/>
      <c r="C1049" s="109"/>
      <c r="D1049" s="23"/>
      <c r="E1049" s="23"/>
      <c r="F1049" s="24"/>
      <c r="G1049" s="23"/>
      <c r="H1049" s="1"/>
      <c r="I1049" s="27"/>
    </row>
    <row r="1050" spans="1:255" ht="42.75">
      <c r="A1050" s="21" t="str">
        <f>+$A$1046</f>
        <v>E</v>
      </c>
      <c r="B1050" s="109">
        <v>2</v>
      </c>
      <c r="C1050" s="22" t="s">
        <v>334</v>
      </c>
      <c r="D1050" s="23" t="s">
        <v>358</v>
      </c>
      <c r="E1050" s="23"/>
      <c r="F1050" s="24">
        <v>1</v>
      </c>
      <c r="G1050" s="25" t="s">
        <v>117</v>
      </c>
      <c r="H1050" s="348">
        <v>0</v>
      </c>
      <c r="I1050" s="27">
        <f>F1050*ROUND(H1050,2)</f>
        <v>0</v>
      </c>
      <c r="K1050" s="27">
        <f>+IF($C1050=K$1,$F1050*$H1050,0)</f>
        <v>0</v>
      </c>
      <c r="L1050" s="27">
        <f t="shared" si="482"/>
        <v>0</v>
      </c>
      <c r="M1050" s="27">
        <f t="shared" si="482"/>
        <v>0</v>
      </c>
      <c r="N1050" s="27">
        <f t="shared" si="482"/>
        <v>0</v>
      </c>
      <c r="O1050" s="27">
        <f t="shared" si="482"/>
        <v>0</v>
      </c>
      <c r="P1050" s="27">
        <f t="shared" si="482"/>
        <v>0</v>
      </c>
      <c r="Q1050" s="27">
        <f t="shared" si="482"/>
        <v>0</v>
      </c>
    </row>
    <row r="1051" spans="1:255">
      <c r="A1051" s="21"/>
      <c r="B1051" s="109"/>
      <c r="C1051" s="109"/>
      <c r="D1051" s="23"/>
      <c r="E1051" s="23"/>
      <c r="F1051" s="24"/>
      <c r="G1051" s="23"/>
      <c r="H1051" s="1"/>
      <c r="I1051" s="27"/>
    </row>
    <row r="1052" spans="1:255" ht="28.5">
      <c r="A1052" s="21" t="str">
        <f>+$A$1046</f>
        <v>E</v>
      </c>
      <c r="B1052" s="109">
        <v>3</v>
      </c>
      <c r="C1052" s="22" t="s">
        <v>334</v>
      </c>
      <c r="D1052" s="23" t="s">
        <v>359</v>
      </c>
      <c r="E1052" s="23"/>
      <c r="F1052" s="24">
        <v>1</v>
      </c>
      <c r="G1052" s="25" t="s">
        <v>117</v>
      </c>
      <c r="H1052" s="348">
        <v>0</v>
      </c>
      <c r="I1052" s="27">
        <f>F1052*ROUND(H1052,2)</f>
        <v>0</v>
      </c>
      <c r="K1052" s="27">
        <f>+IF($C1052=K$1,$F1052*$H1052,0)</f>
        <v>0</v>
      </c>
      <c r="L1052" s="27">
        <f t="shared" si="482"/>
        <v>0</v>
      </c>
      <c r="M1052" s="27">
        <f t="shared" si="482"/>
        <v>0</v>
      </c>
      <c r="N1052" s="27">
        <f t="shared" si="482"/>
        <v>0</v>
      </c>
      <c r="O1052" s="27">
        <f t="shared" si="482"/>
        <v>0</v>
      </c>
      <c r="P1052" s="27">
        <f t="shared" si="482"/>
        <v>0</v>
      </c>
      <c r="Q1052" s="27">
        <f t="shared" si="482"/>
        <v>0</v>
      </c>
    </row>
    <row r="1053" spans="1:255">
      <c r="A1053" s="21"/>
      <c r="B1053" s="109"/>
      <c r="C1053" s="109"/>
      <c r="D1053" s="23"/>
      <c r="E1053" s="23"/>
      <c r="F1053" s="24"/>
      <c r="G1053" s="25"/>
      <c r="H1053" s="1"/>
      <c r="I1053" s="27"/>
    </row>
    <row r="1054" spans="1:255" ht="28.5">
      <c r="A1054" s="21" t="str">
        <f>+$A$1046</f>
        <v>E</v>
      </c>
      <c r="B1054" s="109">
        <v>4</v>
      </c>
      <c r="C1054" s="22" t="s">
        <v>334</v>
      </c>
      <c r="D1054" s="23" t="s">
        <v>360</v>
      </c>
      <c r="E1054" s="23"/>
      <c r="F1054" s="24">
        <v>1</v>
      </c>
      <c r="G1054" s="25" t="s">
        <v>117</v>
      </c>
      <c r="H1054" s="348">
        <v>0</v>
      </c>
      <c r="I1054" s="27">
        <f>F1054*ROUND(H1054,2)</f>
        <v>0</v>
      </c>
      <c r="K1054" s="27">
        <f>+IF($C1054=K$1,$F1054*$H1054,0)</f>
        <v>0</v>
      </c>
      <c r="L1054" s="27">
        <f t="shared" si="482"/>
        <v>0</v>
      </c>
      <c r="M1054" s="27">
        <f t="shared" si="482"/>
        <v>0</v>
      </c>
      <c r="N1054" s="27">
        <f t="shared" si="482"/>
        <v>0</v>
      </c>
      <c r="O1054" s="27">
        <f t="shared" si="482"/>
        <v>0</v>
      </c>
      <c r="P1054" s="27">
        <f t="shared" si="482"/>
        <v>0</v>
      </c>
      <c r="Q1054" s="27">
        <f t="shared" si="482"/>
        <v>0</v>
      </c>
    </row>
    <row r="1055" spans="1:255">
      <c r="A1055" s="21"/>
      <c r="B1055" s="109"/>
      <c r="C1055" s="109"/>
      <c r="D1055" s="23"/>
      <c r="E1055" s="23"/>
      <c r="F1055" s="24"/>
      <c r="G1055" s="25"/>
      <c r="H1055" s="1"/>
      <c r="I1055" s="27"/>
    </row>
    <row r="1056" spans="1:255">
      <c r="A1056" s="21"/>
      <c r="B1056" s="22"/>
      <c r="C1056" s="22"/>
      <c r="D1056" s="23"/>
      <c r="E1056" s="23"/>
      <c r="F1056" s="24"/>
      <c r="G1056" s="25"/>
      <c r="H1056" s="1"/>
      <c r="I1056" s="27"/>
    </row>
    <row r="1057" spans="1:17" ht="15" thickBot="1">
      <c r="A1057" s="128" t="s">
        <v>312</v>
      </c>
      <c r="B1057" s="129"/>
      <c r="C1057" s="129"/>
      <c r="D1057" s="130" t="s">
        <v>313</v>
      </c>
      <c r="E1057" s="130"/>
      <c r="F1057" s="131"/>
      <c r="G1057" s="132"/>
      <c r="H1057" s="133"/>
      <c r="I1057" s="134">
        <f>SUM(I1048:I1056)</f>
        <v>0</v>
      </c>
      <c r="K1057" s="134">
        <f>SUM(K1048:K1056)</f>
        <v>0</v>
      </c>
      <c r="L1057" s="134">
        <f t="shared" ref="L1057:Q1057" si="483">SUM(L1048:L1056)</f>
        <v>0</v>
      </c>
      <c r="M1057" s="134">
        <f t="shared" si="483"/>
        <v>0</v>
      </c>
      <c r="N1057" s="134">
        <f t="shared" si="483"/>
        <v>0</v>
      </c>
      <c r="O1057" s="134">
        <f t="shared" si="483"/>
        <v>0</v>
      </c>
      <c r="P1057" s="134">
        <f t="shared" si="483"/>
        <v>0</v>
      </c>
      <c r="Q1057" s="134">
        <f t="shared" si="483"/>
        <v>0</v>
      </c>
    </row>
    <row r="1058" spans="1:17" ht="15" thickTop="1">
      <c r="G1058" s="17"/>
      <c r="I1058" s="17"/>
    </row>
    <row r="1059" spans="1:17">
      <c r="G1059" s="17"/>
      <c r="I1059" s="17"/>
    </row>
    <row r="1060" spans="1:17">
      <c r="G1060" s="17"/>
      <c r="I1060" s="17"/>
    </row>
    <row r="1061" spans="1:17">
      <c r="G1061" s="17"/>
      <c r="I1061" s="17"/>
    </row>
    <row r="1062" spans="1:17">
      <c r="G1062" s="17"/>
      <c r="I1062" s="17"/>
    </row>
    <row r="1063" spans="1:17">
      <c r="G1063" s="17"/>
      <c r="I1063" s="17"/>
    </row>
    <row r="1064" spans="1:17">
      <c r="G1064" s="17"/>
      <c r="I1064" s="17"/>
    </row>
    <row r="1065" spans="1:17">
      <c r="G1065" s="17"/>
      <c r="I1065" s="17"/>
    </row>
    <row r="1066" spans="1:17">
      <c r="G1066" s="17"/>
      <c r="I1066" s="17"/>
    </row>
    <row r="1067" spans="1:17">
      <c r="G1067" s="17"/>
      <c r="I1067" s="17"/>
    </row>
    <row r="1068" spans="1:17">
      <c r="G1068" s="17"/>
      <c r="I1068" s="17"/>
    </row>
    <row r="1069" spans="1:17">
      <c r="G1069" s="17"/>
      <c r="I1069" s="17"/>
    </row>
    <row r="1070" spans="1:17">
      <c r="G1070" s="17"/>
      <c r="I1070" s="17"/>
    </row>
    <row r="1071" spans="1:17">
      <c r="G1071" s="17"/>
      <c r="I1071" s="17"/>
    </row>
    <row r="1072" spans="1:17">
      <c r="G1072" s="17"/>
      <c r="I1072" s="17"/>
    </row>
    <row r="1073" spans="7:9">
      <c r="G1073" s="17"/>
      <c r="I1073" s="17"/>
    </row>
    <row r="1074" spans="7:9">
      <c r="G1074" s="17"/>
      <c r="I1074" s="17"/>
    </row>
    <row r="1075" spans="7:9">
      <c r="G1075" s="17"/>
      <c r="I1075" s="17"/>
    </row>
    <row r="1076" spans="7:9">
      <c r="G1076" s="17"/>
      <c r="I1076" s="17"/>
    </row>
    <row r="1077" spans="7:9">
      <c r="G1077" s="17"/>
      <c r="I1077" s="17"/>
    </row>
    <row r="1078" spans="7:9">
      <c r="G1078" s="17"/>
      <c r="I1078" s="17"/>
    </row>
    <row r="1079" spans="7:9">
      <c r="G1079" s="17"/>
      <c r="I1079" s="17"/>
    </row>
    <row r="1080" spans="7:9">
      <c r="G1080" s="17"/>
      <c r="I1080" s="17"/>
    </row>
    <row r="1081" spans="7:9">
      <c r="G1081" s="17"/>
      <c r="I1081" s="17"/>
    </row>
    <row r="1082" spans="7:9">
      <c r="G1082" s="17"/>
      <c r="I1082" s="17"/>
    </row>
    <row r="1083" spans="7:9">
      <c r="G1083" s="17"/>
      <c r="I1083" s="17"/>
    </row>
    <row r="1084" spans="7:9">
      <c r="G1084" s="17"/>
      <c r="I1084" s="17"/>
    </row>
    <row r="1085" spans="7:9">
      <c r="G1085" s="17"/>
      <c r="I1085" s="17"/>
    </row>
    <row r="1086" spans="7:9">
      <c r="G1086" s="17"/>
      <c r="I1086" s="17"/>
    </row>
    <row r="1087" spans="7:9">
      <c r="G1087" s="17"/>
      <c r="I1087" s="17"/>
    </row>
    <row r="1088" spans="7:9">
      <c r="G1088" s="17"/>
      <c r="I1088" s="17"/>
    </row>
    <row r="1089" spans="7:9">
      <c r="G1089" s="17"/>
      <c r="I1089" s="17"/>
    </row>
    <row r="1090" spans="7:9">
      <c r="G1090" s="17"/>
      <c r="I1090" s="17"/>
    </row>
    <row r="1091" spans="7:9">
      <c r="G1091" s="17"/>
      <c r="I1091" s="17"/>
    </row>
    <row r="1092" spans="7:9">
      <c r="G1092" s="17"/>
      <c r="I1092" s="17"/>
    </row>
    <row r="1093" spans="7:9">
      <c r="G1093" s="17"/>
      <c r="I1093" s="17"/>
    </row>
    <row r="1094" spans="7:9">
      <c r="G1094" s="17"/>
      <c r="I1094" s="17"/>
    </row>
    <row r="1095" spans="7:9">
      <c r="G1095" s="17"/>
      <c r="I1095" s="17"/>
    </row>
    <row r="1096" spans="7:9">
      <c r="G1096" s="17"/>
      <c r="I1096" s="17"/>
    </row>
    <row r="1097" spans="7:9">
      <c r="G1097" s="17"/>
      <c r="I1097" s="17"/>
    </row>
    <row r="1098" spans="7:9">
      <c r="G1098" s="17"/>
      <c r="I1098" s="17"/>
    </row>
    <row r="1099" spans="7:9">
      <c r="G1099" s="17"/>
      <c r="I1099" s="17"/>
    </row>
    <row r="1100" spans="7:9">
      <c r="G1100" s="17"/>
      <c r="I1100" s="17"/>
    </row>
    <row r="1101" spans="7:9">
      <c r="G1101" s="17"/>
      <c r="I1101" s="17"/>
    </row>
    <row r="1102" spans="7:9">
      <c r="G1102" s="17"/>
      <c r="I1102" s="17"/>
    </row>
    <row r="1103" spans="7:9">
      <c r="G1103" s="17"/>
      <c r="I1103" s="17"/>
    </row>
    <row r="1104" spans="7:9">
      <c r="G1104" s="17"/>
      <c r="I1104" s="17"/>
    </row>
    <row r="1105" spans="7:9">
      <c r="G1105" s="17"/>
      <c r="I1105" s="17"/>
    </row>
    <row r="1106" spans="7:9">
      <c r="G1106" s="17"/>
      <c r="I1106" s="17"/>
    </row>
    <row r="1107" spans="7:9">
      <c r="G1107" s="17"/>
      <c r="I1107" s="17"/>
    </row>
    <row r="1108" spans="7:9">
      <c r="G1108" s="17"/>
      <c r="I1108" s="17"/>
    </row>
    <row r="1109" spans="7:9">
      <c r="G1109" s="17"/>
      <c r="I1109" s="17"/>
    </row>
    <row r="1110" spans="7:9">
      <c r="G1110" s="17"/>
      <c r="I1110" s="17"/>
    </row>
    <row r="1111" spans="7:9">
      <c r="G1111" s="17"/>
      <c r="I1111" s="17"/>
    </row>
    <row r="1112" spans="7:9">
      <c r="G1112" s="17"/>
      <c r="I1112" s="17"/>
    </row>
    <row r="1113" spans="7:9">
      <c r="G1113" s="17"/>
      <c r="I1113" s="17"/>
    </row>
    <row r="1114" spans="7:9">
      <c r="G1114" s="17"/>
      <c r="I1114" s="17"/>
    </row>
    <row r="1115" spans="7:9">
      <c r="G1115" s="17"/>
      <c r="I1115" s="17"/>
    </row>
    <row r="1116" spans="7:9">
      <c r="G1116" s="17"/>
      <c r="I1116" s="17"/>
    </row>
    <row r="1117" spans="7:9">
      <c r="G1117" s="17"/>
      <c r="I1117" s="17"/>
    </row>
    <row r="1118" spans="7:9">
      <c r="G1118" s="17"/>
      <c r="I1118" s="17"/>
    </row>
    <row r="1119" spans="7:9">
      <c r="G1119" s="17"/>
      <c r="I1119" s="17"/>
    </row>
    <row r="1120" spans="7:9">
      <c r="G1120" s="17"/>
      <c r="I1120" s="17"/>
    </row>
    <row r="1121" spans="7:9">
      <c r="G1121" s="17"/>
      <c r="I1121" s="17"/>
    </row>
    <row r="1122" spans="7:9">
      <c r="G1122" s="17"/>
      <c r="I1122" s="17"/>
    </row>
    <row r="1123" spans="7:9">
      <c r="G1123" s="17"/>
      <c r="I1123" s="17"/>
    </row>
    <row r="1124" spans="7:9">
      <c r="G1124" s="17"/>
      <c r="I1124" s="17"/>
    </row>
    <row r="1125" spans="7:9">
      <c r="G1125" s="17"/>
      <c r="I1125" s="17"/>
    </row>
    <row r="1126" spans="7:9">
      <c r="G1126" s="17"/>
      <c r="I1126" s="17"/>
    </row>
    <row r="1127" spans="7:9">
      <c r="G1127" s="17"/>
      <c r="I1127" s="17"/>
    </row>
    <row r="1128" spans="7:9">
      <c r="G1128" s="17"/>
      <c r="I1128" s="17"/>
    </row>
    <row r="1129" spans="7:9">
      <c r="G1129" s="17"/>
      <c r="I1129" s="17"/>
    </row>
    <row r="1130" spans="7:9">
      <c r="G1130" s="17"/>
      <c r="I1130" s="17"/>
    </row>
    <row r="1131" spans="7:9">
      <c r="G1131" s="17"/>
      <c r="I1131" s="17"/>
    </row>
    <row r="1132" spans="7:9">
      <c r="G1132" s="17"/>
      <c r="I1132" s="17"/>
    </row>
    <row r="1133" spans="7:9">
      <c r="G1133" s="17"/>
      <c r="I1133" s="17"/>
    </row>
    <row r="1134" spans="7:9">
      <c r="G1134" s="17"/>
      <c r="I1134" s="17"/>
    </row>
    <row r="1135" spans="7:9">
      <c r="G1135" s="17"/>
      <c r="I1135" s="17"/>
    </row>
    <row r="1136" spans="7:9">
      <c r="G1136" s="17"/>
      <c r="I1136" s="17"/>
    </row>
    <row r="1137" spans="7:9">
      <c r="G1137" s="17"/>
      <c r="I1137" s="17"/>
    </row>
    <row r="1138" spans="7:9">
      <c r="G1138" s="17"/>
      <c r="I1138" s="17"/>
    </row>
    <row r="1139" spans="7:9">
      <c r="G1139" s="17"/>
      <c r="I1139" s="17"/>
    </row>
    <row r="1140" spans="7:9">
      <c r="G1140" s="17"/>
      <c r="I1140" s="17"/>
    </row>
    <row r="1141" spans="7:9">
      <c r="G1141" s="17"/>
      <c r="I1141" s="17"/>
    </row>
    <row r="1142" spans="7:9">
      <c r="G1142" s="17"/>
      <c r="I1142" s="17"/>
    </row>
    <row r="1143" spans="7:9">
      <c r="G1143" s="17"/>
      <c r="I1143" s="17"/>
    </row>
    <row r="1144" spans="7:9">
      <c r="G1144" s="17"/>
      <c r="I1144" s="17"/>
    </row>
    <row r="1145" spans="7:9">
      <c r="G1145" s="17"/>
      <c r="I1145" s="17"/>
    </row>
    <row r="1146" spans="7:9">
      <c r="G1146" s="17"/>
      <c r="I1146" s="17"/>
    </row>
    <row r="1147" spans="7:9">
      <c r="G1147" s="17"/>
      <c r="I1147" s="17"/>
    </row>
    <row r="1148" spans="7:9">
      <c r="G1148" s="17"/>
      <c r="I1148" s="17"/>
    </row>
    <row r="1149" spans="7:9">
      <c r="G1149" s="17"/>
      <c r="I1149" s="17"/>
    </row>
    <row r="1150" spans="7:9">
      <c r="G1150" s="17"/>
      <c r="I1150" s="17"/>
    </row>
    <row r="1151" spans="7:9">
      <c r="G1151" s="17"/>
      <c r="I1151" s="17"/>
    </row>
    <row r="1152" spans="7:9">
      <c r="G1152" s="17"/>
      <c r="I1152" s="17"/>
    </row>
    <row r="1153" spans="7:9">
      <c r="G1153" s="17"/>
      <c r="I1153" s="17"/>
    </row>
    <row r="1154" spans="7:9">
      <c r="G1154" s="17"/>
      <c r="I1154" s="17"/>
    </row>
    <row r="1155" spans="7:9">
      <c r="G1155" s="17"/>
      <c r="I1155" s="17"/>
    </row>
    <row r="1156" spans="7:9">
      <c r="G1156" s="17"/>
      <c r="I1156" s="17"/>
    </row>
    <row r="1157" spans="7:9">
      <c r="G1157" s="17"/>
      <c r="I1157" s="17"/>
    </row>
    <row r="1158" spans="7:9">
      <c r="G1158" s="17"/>
      <c r="I1158" s="17"/>
    </row>
    <row r="1159" spans="7:9">
      <c r="G1159" s="17"/>
      <c r="I1159" s="17"/>
    </row>
    <row r="1160" spans="7:9">
      <c r="G1160" s="17"/>
      <c r="I1160" s="17"/>
    </row>
    <row r="1161" spans="7:9">
      <c r="G1161" s="17"/>
      <c r="I1161" s="17"/>
    </row>
    <row r="1162" spans="7:9">
      <c r="G1162" s="17"/>
      <c r="I1162" s="17"/>
    </row>
    <row r="1163" spans="7:9">
      <c r="G1163" s="17"/>
      <c r="I1163" s="17"/>
    </row>
    <row r="1164" spans="7:9">
      <c r="G1164" s="17"/>
      <c r="I1164" s="17"/>
    </row>
    <row r="1165" spans="7:9">
      <c r="G1165" s="17"/>
      <c r="I1165" s="17"/>
    </row>
    <row r="1166" spans="7:9">
      <c r="G1166" s="17"/>
      <c r="I1166" s="17"/>
    </row>
    <row r="1167" spans="7:9">
      <c r="G1167" s="17"/>
      <c r="I1167" s="17"/>
    </row>
    <row r="1168" spans="7:9">
      <c r="G1168" s="17"/>
      <c r="I1168" s="17"/>
    </row>
    <row r="1169" spans="7:9">
      <c r="G1169" s="17"/>
      <c r="I1169" s="17"/>
    </row>
    <row r="1170" spans="7:9">
      <c r="G1170" s="17"/>
      <c r="I1170" s="17"/>
    </row>
    <row r="1171" spans="7:9">
      <c r="G1171" s="17"/>
      <c r="I1171" s="17"/>
    </row>
    <row r="1172" spans="7:9">
      <c r="G1172" s="17"/>
      <c r="I1172" s="17"/>
    </row>
    <row r="1173" spans="7:9">
      <c r="G1173" s="17"/>
      <c r="I1173" s="17"/>
    </row>
    <row r="1174" spans="7:9">
      <c r="G1174" s="17"/>
      <c r="I1174" s="17"/>
    </row>
    <row r="1175" spans="7:9">
      <c r="G1175" s="17"/>
      <c r="I1175" s="17"/>
    </row>
    <row r="1176" spans="7:9">
      <c r="G1176" s="17"/>
      <c r="I1176" s="17"/>
    </row>
    <row r="1177" spans="7:9">
      <c r="G1177" s="17"/>
      <c r="I1177" s="17"/>
    </row>
    <row r="1178" spans="7:9">
      <c r="G1178" s="17"/>
      <c r="I1178" s="17"/>
    </row>
    <row r="1179" spans="7:9">
      <c r="G1179" s="17"/>
      <c r="I1179" s="17"/>
    </row>
    <row r="1180" spans="7:9">
      <c r="G1180" s="17"/>
      <c r="I1180" s="17"/>
    </row>
    <row r="1181" spans="7:9">
      <c r="G1181" s="17"/>
      <c r="I1181" s="17"/>
    </row>
    <row r="1182" spans="7:9">
      <c r="G1182" s="17"/>
      <c r="I1182" s="17"/>
    </row>
    <row r="1183" spans="7:9">
      <c r="G1183" s="17"/>
      <c r="I1183" s="17"/>
    </row>
    <row r="1184" spans="7:9">
      <c r="G1184" s="17"/>
      <c r="I1184" s="17"/>
    </row>
    <row r="1185" spans="7:9">
      <c r="G1185" s="17"/>
      <c r="I1185" s="17"/>
    </row>
    <row r="1186" spans="7:9">
      <c r="G1186" s="17"/>
      <c r="I1186" s="17"/>
    </row>
    <row r="1187" spans="7:9">
      <c r="G1187" s="17"/>
      <c r="I1187" s="17"/>
    </row>
    <row r="1188" spans="7:9">
      <c r="G1188" s="17"/>
      <c r="I1188" s="17"/>
    </row>
    <row r="1189" spans="7:9">
      <c r="G1189" s="17"/>
      <c r="I1189" s="17"/>
    </row>
    <row r="1190" spans="7:9">
      <c r="G1190" s="17"/>
      <c r="I1190" s="17"/>
    </row>
    <row r="1191" spans="7:9">
      <c r="G1191" s="17"/>
      <c r="I1191" s="17"/>
    </row>
    <row r="1192" spans="7:9">
      <c r="G1192" s="17"/>
      <c r="I1192" s="17"/>
    </row>
    <row r="1193" spans="7:9">
      <c r="G1193" s="17"/>
      <c r="I1193" s="17"/>
    </row>
    <row r="1194" spans="7:9">
      <c r="G1194" s="17"/>
      <c r="I1194" s="17"/>
    </row>
    <row r="1195" spans="7:9">
      <c r="G1195" s="17"/>
      <c r="I1195" s="17"/>
    </row>
    <row r="1196" spans="7:9">
      <c r="G1196" s="17"/>
      <c r="I1196" s="17"/>
    </row>
    <row r="1197" spans="7:9">
      <c r="G1197" s="17"/>
      <c r="I1197" s="17"/>
    </row>
    <row r="1198" spans="7:9">
      <c r="G1198" s="17"/>
      <c r="I1198" s="17"/>
    </row>
    <row r="1199" spans="7:9">
      <c r="G1199" s="17"/>
      <c r="I1199" s="17"/>
    </row>
    <row r="1200" spans="7:9">
      <c r="G1200" s="17"/>
      <c r="I1200" s="17"/>
    </row>
    <row r="1201" spans="7:9">
      <c r="G1201" s="17"/>
      <c r="I1201" s="17"/>
    </row>
    <row r="1202" spans="7:9">
      <c r="G1202" s="17"/>
      <c r="I1202" s="17"/>
    </row>
    <row r="1203" spans="7:9">
      <c r="G1203" s="17"/>
      <c r="I1203" s="17"/>
    </row>
    <row r="1204" spans="7:9">
      <c r="G1204" s="17"/>
      <c r="I1204" s="17"/>
    </row>
    <row r="1205" spans="7:9">
      <c r="G1205" s="17"/>
      <c r="I1205" s="17"/>
    </row>
    <row r="1206" spans="7:9">
      <c r="G1206" s="17"/>
      <c r="I1206" s="17"/>
    </row>
    <row r="1207" spans="7:9">
      <c r="G1207" s="17"/>
      <c r="I1207" s="17"/>
    </row>
    <row r="1208" spans="7:9">
      <c r="G1208" s="17"/>
      <c r="I1208" s="17"/>
    </row>
    <row r="1209" spans="7:9">
      <c r="G1209" s="17"/>
      <c r="I1209" s="17"/>
    </row>
    <row r="1210" spans="7:9">
      <c r="G1210" s="17"/>
      <c r="I1210" s="17"/>
    </row>
    <row r="1211" spans="7:9">
      <c r="G1211" s="17"/>
      <c r="I1211" s="17"/>
    </row>
    <row r="1212" spans="7:9">
      <c r="G1212" s="17"/>
      <c r="I1212" s="17"/>
    </row>
    <row r="1213" spans="7:9">
      <c r="G1213" s="17"/>
      <c r="I1213" s="17"/>
    </row>
    <row r="1214" spans="7:9">
      <c r="G1214" s="17"/>
      <c r="I1214" s="17"/>
    </row>
    <row r="1215" spans="7:9">
      <c r="G1215" s="17"/>
      <c r="I1215" s="17"/>
    </row>
    <row r="1216" spans="7:9">
      <c r="G1216" s="17"/>
      <c r="I1216" s="17"/>
    </row>
    <row r="1217" spans="7:9">
      <c r="G1217" s="17"/>
      <c r="I1217" s="17"/>
    </row>
    <row r="1218" spans="7:9">
      <c r="G1218" s="17"/>
      <c r="I1218" s="17"/>
    </row>
    <row r="1219" spans="7:9">
      <c r="G1219" s="17"/>
      <c r="I1219" s="17"/>
    </row>
    <row r="1220" spans="7:9">
      <c r="G1220" s="17"/>
      <c r="I1220" s="17"/>
    </row>
    <row r="1221" spans="7:9">
      <c r="G1221" s="17"/>
      <c r="I1221" s="17"/>
    </row>
    <row r="1222" spans="7:9">
      <c r="G1222" s="17"/>
      <c r="I1222" s="17"/>
    </row>
    <row r="1223" spans="7:9">
      <c r="G1223" s="17"/>
      <c r="I1223" s="17"/>
    </row>
    <row r="1224" spans="7:9">
      <c r="G1224" s="17"/>
      <c r="I1224" s="17"/>
    </row>
    <row r="1225" spans="7:9">
      <c r="G1225" s="17"/>
      <c r="I1225" s="17"/>
    </row>
    <row r="1226" spans="7:9">
      <c r="G1226" s="17"/>
      <c r="I1226" s="17"/>
    </row>
    <row r="1227" spans="7:9">
      <c r="G1227" s="17"/>
      <c r="I1227" s="17"/>
    </row>
    <row r="1228" spans="7:9">
      <c r="G1228" s="17"/>
      <c r="I1228" s="17"/>
    </row>
    <row r="1229" spans="7:9">
      <c r="G1229" s="17"/>
      <c r="I1229" s="17"/>
    </row>
    <row r="1230" spans="7:9">
      <c r="G1230" s="17"/>
      <c r="I1230" s="17"/>
    </row>
    <row r="1231" spans="7:9">
      <c r="G1231" s="17"/>
      <c r="I1231" s="17"/>
    </row>
    <row r="1232" spans="7:9">
      <c r="G1232" s="17"/>
      <c r="I1232" s="17"/>
    </row>
    <row r="1233" spans="7:9">
      <c r="G1233" s="17"/>
      <c r="I1233" s="17"/>
    </row>
    <row r="1234" spans="7:9">
      <c r="G1234" s="17"/>
      <c r="I1234" s="17"/>
    </row>
    <row r="1235" spans="7:9">
      <c r="G1235" s="17"/>
      <c r="I1235" s="17"/>
    </row>
    <row r="1236" spans="7:9">
      <c r="G1236" s="17"/>
      <c r="I1236" s="17"/>
    </row>
    <row r="1237" spans="7:9">
      <c r="G1237" s="17"/>
      <c r="I1237" s="17"/>
    </row>
    <row r="1238" spans="7:9">
      <c r="G1238" s="17"/>
      <c r="I1238" s="17"/>
    </row>
    <row r="1239" spans="7:9">
      <c r="G1239" s="17"/>
      <c r="I1239" s="17"/>
    </row>
    <row r="1240" spans="7:9">
      <c r="G1240" s="17"/>
      <c r="I1240" s="17"/>
    </row>
    <row r="1241" spans="7:9">
      <c r="G1241" s="17"/>
      <c r="I1241" s="17"/>
    </row>
    <row r="1242" spans="7:9">
      <c r="G1242" s="17"/>
      <c r="I1242" s="17"/>
    </row>
    <row r="1243" spans="7:9">
      <c r="G1243" s="17"/>
      <c r="I1243" s="17"/>
    </row>
    <row r="1244" spans="7:9">
      <c r="G1244" s="17"/>
      <c r="I1244" s="17"/>
    </row>
    <row r="1245" spans="7:9">
      <c r="G1245" s="17"/>
      <c r="I1245" s="17"/>
    </row>
    <row r="1246" spans="7:9">
      <c r="G1246" s="17"/>
      <c r="I1246" s="17"/>
    </row>
    <row r="1247" spans="7:9">
      <c r="G1247" s="17"/>
      <c r="I1247" s="17"/>
    </row>
    <row r="1248" spans="7:9">
      <c r="G1248" s="17"/>
      <c r="I1248" s="17"/>
    </row>
    <row r="1249" spans="7:9">
      <c r="G1249" s="17"/>
      <c r="I1249" s="17"/>
    </row>
    <row r="1250" spans="7:9">
      <c r="G1250" s="17"/>
      <c r="I1250" s="17"/>
    </row>
    <row r="1251" spans="7:9">
      <c r="G1251" s="17"/>
      <c r="I1251" s="17"/>
    </row>
    <row r="1252" spans="7:9">
      <c r="G1252" s="17"/>
      <c r="I1252" s="17"/>
    </row>
    <row r="1253" spans="7:9">
      <c r="G1253" s="17"/>
      <c r="I1253" s="17"/>
    </row>
    <row r="1254" spans="7:9">
      <c r="G1254" s="17"/>
      <c r="I1254" s="17"/>
    </row>
    <row r="1255" spans="7:9">
      <c r="G1255" s="17"/>
      <c r="I1255" s="17"/>
    </row>
    <row r="1256" spans="7:9">
      <c r="G1256" s="17"/>
      <c r="I1256" s="17"/>
    </row>
    <row r="1257" spans="7:9">
      <c r="G1257" s="17"/>
      <c r="I1257" s="17"/>
    </row>
    <row r="1258" spans="7:9">
      <c r="G1258" s="17"/>
      <c r="I1258" s="17"/>
    </row>
    <row r="1259" spans="7:9">
      <c r="G1259" s="17"/>
      <c r="I1259" s="17"/>
    </row>
    <row r="1260" spans="7:9">
      <c r="G1260" s="17"/>
      <c r="I1260" s="17"/>
    </row>
    <row r="1261" spans="7:9">
      <c r="G1261" s="17"/>
      <c r="I1261" s="17"/>
    </row>
    <row r="1262" spans="7:9">
      <c r="G1262" s="17"/>
      <c r="I1262" s="17"/>
    </row>
    <row r="1263" spans="7:9">
      <c r="G1263" s="17"/>
      <c r="I1263" s="17"/>
    </row>
    <row r="1264" spans="7:9">
      <c r="G1264" s="17"/>
      <c r="I1264" s="17"/>
    </row>
    <row r="1265" spans="7:9">
      <c r="G1265" s="17"/>
      <c r="I1265" s="17"/>
    </row>
    <row r="1266" spans="7:9">
      <c r="G1266" s="17"/>
      <c r="I1266" s="17"/>
    </row>
    <row r="1267" spans="7:9">
      <c r="G1267" s="17"/>
      <c r="I1267" s="17"/>
    </row>
    <row r="1268" spans="7:9">
      <c r="G1268" s="17"/>
      <c r="I1268" s="17"/>
    </row>
    <row r="1269" spans="7:9">
      <c r="G1269" s="17"/>
      <c r="I1269" s="17"/>
    </row>
    <row r="1270" spans="7:9">
      <c r="G1270" s="17"/>
      <c r="I1270" s="17"/>
    </row>
    <row r="1271" spans="7:9">
      <c r="G1271" s="17"/>
      <c r="I1271" s="17"/>
    </row>
    <row r="1272" spans="7:9">
      <c r="G1272" s="17"/>
      <c r="I1272" s="17"/>
    </row>
    <row r="1273" spans="7:9">
      <c r="G1273" s="17"/>
      <c r="I1273" s="17"/>
    </row>
    <row r="1274" spans="7:9">
      <c r="G1274" s="17"/>
      <c r="I1274" s="17"/>
    </row>
    <row r="1275" spans="7:9">
      <c r="G1275" s="17"/>
      <c r="I1275" s="17"/>
    </row>
    <row r="1276" spans="7:9">
      <c r="G1276" s="17"/>
      <c r="I1276" s="17"/>
    </row>
    <row r="1277" spans="7:9">
      <c r="G1277" s="17"/>
      <c r="I1277" s="17"/>
    </row>
    <row r="1278" spans="7:9">
      <c r="G1278" s="17"/>
      <c r="I1278" s="17"/>
    </row>
    <row r="1279" spans="7:9">
      <c r="G1279" s="17"/>
      <c r="I1279" s="17"/>
    </row>
    <row r="1280" spans="7:9">
      <c r="G1280" s="17"/>
      <c r="I1280" s="17"/>
    </row>
    <row r="1281" spans="7:9">
      <c r="G1281" s="17"/>
      <c r="I1281" s="17"/>
    </row>
    <row r="1282" spans="7:9">
      <c r="G1282" s="17"/>
      <c r="I1282" s="17"/>
    </row>
    <row r="1283" spans="7:9">
      <c r="G1283" s="17"/>
      <c r="I1283" s="17"/>
    </row>
    <row r="1284" spans="7:9">
      <c r="G1284" s="17"/>
      <c r="I1284" s="17"/>
    </row>
    <row r="1285" spans="7:9">
      <c r="G1285" s="17"/>
      <c r="I1285" s="17"/>
    </row>
    <row r="1286" spans="7:9">
      <c r="G1286" s="17"/>
      <c r="I1286" s="17"/>
    </row>
    <row r="1287" spans="7:9">
      <c r="G1287" s="17"/>
      <c r="I1287" s="17"/>
    </row>
    <row r="1288" spans="7:9">
      <c r="G1288" s="17"/>
      <c r="I1288" s="17"/>
    </row>
    <row r="1289" spans="7:9">
      <c r="G1289" s="17"/>
      <c r="I1289" s="17"/>
    </row>
    <row r="1290" spans="7:9">
      <c r="G1290" s="17"/>
      <c r="I1290" s="17"/>
    </row>
    <row r="1291" spans="7:9">
      <c r="G1291" s="17"/>
      <c r="I1291" s="17"/>
    </row>
    <row r="1292" spans="7:9">
      <c r="G1292" s="17"/>
      <c r="I1292" s="17"/>
    </row>
    <row r="1293" spans="7:9">
      <c r="G1293" s="17"/>
      <c r="I1293" s="17"/>
    </row>
    <row r="1294" spans="7:9">
      <c r="G1294" s="17"/>
      <c r="I1294" s="17"/>
    </row>
    <row r="1295" spans="7:9">
      <c r="G1295" s="17"/>
      <c r="I1295" s="17"/>
    </row>
    <row r="1296" spans="7:9">
      <c r="G1296" s="17"/>
      <c r="I1296" s="17"/>
    </row>
    <row r="1297" spans="7:9">
      <c r="G1297" s="17"/>
      <c r="I1297" s="17"/>
    </row>
    <row r="1298" spans="7:9">
      <c r="G1298" s="17"/>
      <c r="I1298" s="17"/>
    </row>
    <row r="1299" spans="7:9">
      <c r="G1299" s="17"/>
      <c r="I1299" s="17"/>
    </row>
    <row r="1300" spans="7:9">
      <c r="G1300" s="17"/>
      <c r="I1300" s="17"/>
    </row>
    <row r="1301" spans="7:9">
      <c r="G1301" s="17"/>
      <c r="I1301" s="17"/>
    </row>
    <row r="1302" spans="7:9">
      <c r="G1302" s="17"/>
      <c r="I1302" s="17"/>
    </row>
    <row r="1303" spans="7:9">
      <c r="G1303" s="17"/>
      <c r="I1303" s="17"/>
    </row>
    <row r="1304" spans="7:9">
      <c r="G1304" s="17"/>
      <c r="I1304" s="17"/>
    </row>
    <row r="1305" spans="7:9">
      <c r="G1305" s="17"/>
      <c r="I1305" s="17"/>
    </row>
    <row r="1306" spans="7:9">
      <c r="G1306" s="17"/>
      <c r="I1306" s="17"/>
    </row>
    <row r="1307" spans="7:9">
      <c r="G1307" s="17"/>
      <c r="I1307" s="17"/>
    </row>
    <row r="1308" spans="7:9">
      <c r="G1308" s="17"/>
      <c r="I1308" s="17"/>
    </row>
    <row r="1309" spans="7:9">
      <c r="G1309" s="17"/>
      <c r="I1309" s="17"/>
    </row>
    <row r="1310" spans="7:9">
      <c r="G1310" s="17"/>
      <c r="I1310" s="17"/>
    </row>
    <row r="1311" spans="7:9">
      <c r="G1311" s="17"/>
      <c r="I1311" s="17"/>
    </row>
    <row r="1312" spans="7:9">
      <c r="G1312" s="17"/>
      <c r="I1312" s="17"/>
    </row>
    <row r="1313" spans="7:9">
      <c r="G1313" s="17"/>
      <c r="I1313" s="17"/>
    </row>
    <row r="1314" spans="7:9">
      <c r="G1314" s="17"/>
      <c r="I1314" s="17"/>
    </row>
    <row r="1315" spans="7:9">
      <c r="G1315" s="17"/>
      <c r="I1315" s="17"/>
    </row>
    <row r="1316" spans="7:9">
      <c r="G1316" s="17"/>
      <c r="I1316" s="17"/>
    </row>
    <row r="1317" spans="7:9">
      <c r="G1317" s="17"/>
      <c r="I1317" s="17"/>
    </row>
    <row r="1318" spans="7:9">
      <c r="G1318" s="17"/>
      <c r="I1318" s="17"/>
    </row>
    <row r="1319" spans="7:9">
      <c r="G1319" s="17"/>
      <c r="I1319" s="17"/>
    </row>
    <row r="1320" spans="7:9">
      <c r="G1320" s="17"/>
      <c r="I1320" s="17"/>
    </row>
    <row r="1321" spans="7:9">
      <c r="G1321" s="17"/>
      <c r="I1321" s="17"/>
    </row>
    <row r="1322" spans="7:9">
      <c r="G1322" s="17"/>
      <c r="I1322" s="17"/>
    </row>
    <row r="1323" spans="7:9">
      <c r="G1323" s="17"/>
      <c r="I1323" s="17"/>
    </row>
    <row r="1324" spans="7:9">
      <c r="G1324" s="17"/>
      <c r="I1324" s="17"/>
    </row>
    <row r="1325" spans="7:9">
      <c r="G1325" s="17"/>
      <c r="I1325" s="17"/>
    </row>
    <row r="1326" spans="7:9">
      <c r="G1326" s="17"/>
      <c r="I1326" s="17"/>
    </row>
    <row r="1327" spans="7:9">
      <c r="G1327" s="17"/>
      <c r="I1327" s="17"/>
    </row>
    <row r="1328" spans="7:9">
      <c r="G1328" s="17"/>
      <c r="I1328" s="17"/>
    </row>
    <row r="1329" spans="7:9">
      <c r="G1329" s="17"/>
      <c r="I1329" s="17"/>
    </row>
    <row r="1330" spans="7:9">
      <c r="G1330" s="17"/>
      <c r="I1330" s="17"/>
    </row>
    <row r="1331" spans="7:9">
      <c r="G1331" s="17"/>
      <c r="I1331" s="17"/>
    </row>
    <row r="1332" spans="7:9">
      <c r="G1332" s="17"/>
      <c r="I1332" s="17"/>
    </row>
    <row r="1333" spans="7:9">
      <c r="G1333" s="17"/>
      <c r="I1333" s="17"/>
    </row>
    <row r="1334" spans="7:9">
      <c r="G1334" s="17"/>
      <c r="I1334" s="17"/>
    </row>
    <row r="1335" spans="7:9">
      <c r="G1335" s="17"/>
      <c r="I1335" s="17"/>
    </row>
    <row r="1336" spans="7:9">
      <c r="G1336" s="17"/>
      <c r="I1336" s="17"/>
    </row>
    <row r="1337" spans="7:9">
      <c r="G1337" s="17"/>
      <c r="I1337" s="17"/>
    </row>
    <row r="1338" spans="7:9">
      <c r="G1338" s="17"/>
      <c r="I1338" s="17"/>
    </row>
    <row r="1339" spans="7:9">
      <c r="G1339" s="17"/>
      <c r="I1339" s="17"/>
    </row>
    <row r="1340" spans="7:9">
      <c r="G1340" s="17"/>
      <c r="I1340" s="17"/>
    </row>
    <row r="1341" spans="7:9">
      <c r="G1341" s="17"/>
      <c r="I1341" s="17"/>
    </row>
    <row r="1342" spans="7:9">
      <c r="G1342" s="17"/>
      <c r="I1342" s="17"/>
    </row>
    <row r="1343" spans="7:9">
      <c r="G1343" s="17"/>
      <c r="I1343" s="17"/>
    </row>
    <row r="1344" spans="7:9">
      <c r="G1344" s="17"/>
      <c r="I1344" s="17"/>
    </row>
    <row r="1345" spans="7:9">
      <c r="G1345" s="17"/>
      <c r="I1345" s="17"/>
    </row>
    <row r="1346" spans="7:9">
      <c r="G1346" s="17"/>
      <c r="I1346" s="17"/>
    </row>
    <row r="1347" spans="7:9">
      <c r="G1347" s="17"/>
      <c r="I1347" s="17"/>
    </row>
    <row r="1348" spans="7:9">
      <c r="G1348" s="17"/>
      <c r="I1348" s="17"/>
    </row>
    <row r="1349" spans="7:9">
      <c r="G1349" s="17"/>
      <c r="I1349" s="17"/>
    </row>
    <row r="1350" spans="7:9">
      <c r="G1350" s="17"/>
      <c r="I1350" s="17"/>
    </row>
    <row r="1351" spans="7:9">
      <c r="G1351" s="17"/>
      <c r="I1351" s="17"/>
    </row>
    <row r="1352" spans="7:9">
      <c r="G1352" s="17"/>
      <c r="I1352" s="17"/>
    </row>
    <row r="1353" spans="7:9">
      <c r="G1353" s="17"/>
      <c r="I1353" s="17"/>
    </row>
    <row r="1354" spans="7:9">
      <c r="G1354" s="17"/>
      <c r="I1354" s="17"/>
    </row>
    <row r="1355" spans="7:9">
      <c r="G1355" s="17"/>
      <c r="I1355" s="17"/>
    </row>
    <row r="1356" spans="7:9">
      <c r="G1356" s="17"/>
      <c r="I1356" s="17"/>
    </row>
    <row r="1357" spans="7:9">
      <c r="G1357" s="17"/>
      <c r="I1357" s="17"/>
    </row>
    <row r="1358" spans="7:9">
      <c r="G1358" s="17"/>
      <c r="I1358" s="17"/>
    </row>
    <row r="1359" spans="7:9">
      <c r="G1359" s="17"/>
      <c r="I1359" s="17"/>
    </row>
    <row r="1360" spans="7:9">
      <c r="G1360" s="17"/>
      <c r="I1360" s="17"/>
    </row>
    <row r="1361" spans="7:9">
      <c r="G1361" s="17"/>
      <c r="I1361" s="17"/>
    </row>
    <row r="1362" spans="7:9">
      <c r="G1362" s="17"/>
      <c r="I1362" s="17"/>
    </row>
    <row r="1363" spans="7:9">
      <c r="G1363" s="17"/>
      <c r="I1363" s="17"/>
    </row>
    <row r="1364" spans="7:9">
      <c r="G1364" s="17"/>
      <c r="I1364" s="17"/>
    </row>
    <row r="1365" spans="7:9">
      <c r="G1365" s="17"/>
      <c r="I1365" s="17"/>
    </row>
    <row r="1366" spans="7:9">
      <c r="G1366" s="17"/>
      <c r="I1366" s="17"/>
    </row>
    <row r="1367" spans="7:9">
      <c r="G1367" s="17"/>
      <c r="I1367" s="17"/>
    </row>
    <row r="1368" spans="7:9">
      <c r="G1368" s="17"/>
      <c r="I1368" s="17"/>
    </row>
    <row r="1369" spans="7:9">
      <c r="G1369" s="17"/>
      <c r="I1369" s="17"/>
    </row>
    <row r="1370" spans="7:9">
      <c r="G1370" s="17"/>
      <c r="I1370" s="17"/>
    </row>
    <row r="1371" spans="7:9">
      <c r="G1371" s="17"/>
      <c r="I1371" s="17"/>
    </row>
    <row r="1372" spans="7:9">
      <c r="G1372" s="17"/>
      <c r="I1372" s="17"/>
    </row>
    <row r="1373" spans="7:9">
      <c r="G1373" s="17"/>
      <c r="I1373" s="17"/>
    </row>
    <row r="1374" spans="7:9">
      <c r="G1374" s="17"/>
      <c r="I1374" s="17"/>
    </row>
    <row r="1375" spans="7:9">
      <c r="G1375" s="17"/>
      <c r="I1375" s="17"/>
    </row>
    <row r="1376" spans="7:9">
      <c r="G1376" s="17"/>
      <c r="I1376" s="17"/>
    </row>
    <row r="1377" spans="7:9">
      <c r="G1377" s="17"/>
      <c r="I1377" s="17"/>
    </row>
    <row r="1378" spans="7:9">
      <c r="G1378" s="17"/>
      <c r="I1378" s="17"/>
    </row>
    <row r="1379" spans="7:9">
      <c r="G1379" s="17"/>
      <c r="I1379" s="17"/>
    </row>
    <row r="1380" spans="7:9">
      <c r="G1380" s="17"/>
      <c r="I1380" s="17"/>
    </row>
    <row r="1381" spans="7:9">
      <c r="G1381" s="17"/>
      <c r="I1381" s="17"/>
    </row>
    <row r="1382" spans="7:9">
      <c r="G1382" s="17"/>
      <c r="I1382" s="17"/>
    </row>
    <row r="1383" spans="7:9">
      <c r="G1383" s="17"/>
      <c r="I1383" s="17"/>
    </row>
    <row r="1384" spans="7:9">
      <c r="G1384" s="17"/>
      <c r="I1384" s="17"/>
    </row>
    <row r="1385" spans="7:9">
      <c r="G1385" s="17"/>
      <c r="I1385" s="17"/>
    </row>
    <row r="1386" spans="7:9">
      <c r="G1386" s="17"/>
      <c r="I1386" s="17"/>
    </row>
    <row r="1387" spans="7:9">
      <c r="G1387" s="17"/>
      <c r="I1387" s="17"/>
    </row>
    <row r="1388" spans="7:9">
      <c r="G1388" s="17"/>
      <c r="I1388" s="17"/>
    </row>
    <row r="1389" spans="7:9">
      <c r="G1389" s="17"/>
      <c r="I1389" s="17"/>
    </row>
    <row r="1390" spans="7:9">
      <c r="G1390" s="17"/>
      <c r="I1390" s="17"/>
    </row>
    <row r="1391" spans="7:9">
      <c r="G1391" s="17"/>
      <c r="I1391" s="17"/>
    </row>
    <row r="1392" spans="7:9">
      <c r="G1392" s="17"/>
      <c r="I1392" s="17"/>
    </row>
    <row r="1393" spans="7:9">
      <c r="G1393" s="17"/>
      <c r="I1393" s="17"/>
    </row>
    <row r="1394" spans="7:9">
      <c r="G1394" s="17"/>
      <c r="I1394" s="17"/>
    </row>
    <row r="1395" spans="7:9">
      <c r="G1395" s="17"/>
      <c r="I1395" s="17"/>
    </row>
    <row r="1396" spans="7:9">
      <c r="G1396" s="17"/>
      <c r="I1396" s="17"/>
    </row>
    <row r="1397" spans="7:9">
      <c r="G1397" s="17"/>
      <c r="I1397" s="17"/>
    </row>
    <row r="1398" spans="7:9">
      <c r="G1398" s="17"/>
      <c r="I1398" s="17"/>
    </row>
    <row r="1399" spans="7:9">
      <c r="G1399" s="17"/>
      <c r="I1399" s="17"/>
    </row>
    <row r="1400" spans="7:9">
      <c r="G1400" s="17"/>
      <c r="I1400" s="17"/>
    </row>
    <row r="1401" spans="7:9">
      <c r="G1401" s="17"/>
      <c r="I1401" s="17"/>
    </row>
    <row r="1402" spans="7:9">
      <c r="G1402" s="17"/>
      <c r="I1402" s="17"/>
    </row>
    <row r="1403" spans="7:9">
      <c r="G1403" s="17"/>
      <c r="I1403" s="17"/>
    </row>
    <row r="1404" spans="7:9">
      <c r="G1404" s="17"/>
      <c r="I1404" s="17"/>
    </row>
    <row r="1405" spans="7:9">
      <c r="G1405" s="17"/>
      <c r="I1405" s="17"/>
    </row>
    <row r="1406" spans="7:9">
      <c r="G1406" s="17"/>
      <c r="I1406" s="17"/>
    </row>
    <row r="1407" spans="7:9">
      <c r="G1407" s="17"/>
      <c r="I1407" s="17"/>
    </row>
    <row r="1408" spans="7:9">
      <c r="G1408" s="17"/>
      <c r="I1408" s="17"/>
    </row>
    <row r="1409" spans="7:9">
      <c r="G1409" s="17"/>
      <c r="I1409" s="17"/>
    </row>
    <row r="1410" spans="7:9">
      <c r="G1410" s="17"/>
      <c r="I1410" s="17"/>
    </row>
    <row r="1411" spans="7:9">
      <c r="G1411" s="17"/>
      <c r="I1411" s="17"/>
    </row>
    <row r="1412" spans="7:9">
      <c r="G1412" s="17"/>
      <c r="I1412" s="17"/>
    </row>
    <row r="1413" spans="7:9">
      <c r="G1413" s="17"/>
      <c r="I1413" s="17"/>
    </row>
    <row r="1414" spans="7:9">
      <c r="G1414" s="17"/>
      <c r="I1414" s="17"/>
    </row>
    <row r="1415" spans="7:9">
      <c r="G1415" s="17"/>
      <c r="I1415" s="17"/>
    </row>
    <row r="1416" spans="7:9">
      <c r="G1416" s="17"/>
      <c r="I1416" s="17"/>
    </row>
    <row r="1417" spans="7:9">
      <c r="G1417" s="17"/>
      <c r="I1417" s="17"/>
    </row>
    <row r="1418" spans="7:9">
      <c r="G1418" s="17"/>
      <c r="I1418" s="17"/>
    </row>
    <row r="1419" spans="7:9">
      <c r="G1419" s="17"/>
      <c r="I1419" s="17"/>
    </row>
    <row r="1420" spans="7:9">
      <c r="G1420" s="17"/>
      <c r="I1420" s="17"/>
    </row>
    <row r="1421" spans="7:9">
      <c r="G1421" s="17"/>
      <c r="I1421" s="17"/>
    </row>
    <row r="1422" spans="7:9">
      <c r="G1422" s="17"/>
      <c r="I1422" s="17"/>
    </row>
    <row r="1423" spans="7:9">
      <c r="G1423" s="17"/>
      <c r="I1423" s="17"/>
    </row>
    <row r="1424" spans="7:9">
      <c r="G1424" s="17"/>
      <c r="I1424" s="17"/>
    </row>
    <row r="1425" spans="7:9">
      <c r="G1425" s="17"/>
      <c r="I1425" s="17"/>
    </row>
    <row r="1426" spans="7:9">
      <c r="G1426" s="17"/>
      <c r="I1426" s="17"/>
    </row>
    <row r="1427" spans="7:9">
      <c r="G1427" s="17"/>
      <c r="I1427" s="17"/>
    </row>
    <row r="1428" spans="7:9">
      <c r="G1428" s="17"/>
      <c r="I1428" s="17"/>
    </row>
    <row r="1429" spans="7:9">
      <c r="G1429" s="17"/>
      <c r="I1429" s="17"/>
    </row>
    <row r="1430" spans="7:9">
      <c r="G1430" s="17"/>
      <c r="I1430" s="17"/>
    </row>
    <row r="1431" spans="7:9">
      <c r="G1431" s="17"/>
      <c r="I1431" s="17"/>
    </row>
    <row r="1432" spans="7:9">
      <c r="G1432" s="17"/>
      <c r="I1432" s="17"/>
    </row>
    <row r="1433" spans="7:9">
      <c r="G1433" s="17"/>
      <c r="I1433" s="17"/>
    </row>
    <row r="1434" spans="7:9">
      <c r="G1434" s="17"/>
      <c r="I1434" s="17"/>
    </row>
    <row r="1435" spans="7:9">
      <c r="G1435" s="17"/>
      <c r="I1435" s="17"/>
    </row>
    <row r="1436" spans="7:9">
      <c r="G1436" s="17"/>
      <c r="I1436" s="17"/>
    </row>
    <row r="1437" spans="7:9">
      <c r="G1437" s="17"/>
      <c r="I1437" s="17"/>
    </row>
    <row r="1438" spans="7:9">
      <c r="G1438" s="17"/>
      <c r="I1438" s="17"/>
    </row>
    <row r="1439" spans="7:9">
      <c r="G1439" s="17"/>
      <c r="I1439" s="17"/>
    </row>
    <row r="1440" spans="7:9">
      <c r="G1440" s="17"/>
      <c r="I1440" s="17"/>
    </row>
    <row r="1441" spans="7:9">
      <c r="G1441" s="17"/>
      <c r="I1441" s="17"/>
    </row>
    <row r="1442" spans="7:9">
      <c r="G1442" s="17"/>
      <c r="I1442" s="17"/>
    </row>
    <row r="1443" spans="7:9">
      <c r="G1443" s="17"/>
      <c r="I1443" s="17"/>
    </row>
    <row r="1444" spans="7:9">
      <c r="G1444" s="17"/>
      <c r="I1444" s="17"/>
    </row>
    <row r="1445" spans="7:9">
      <c r="G1445" s="17"/>
      <c r="I1445" s="17"/>
    </row>
    <row r="1446" spans="7:9">
      <c r="G1446" s="17"/>
      <c r="I1446" s="17"/>
    </row>
    <row r="1447" spans="7:9">
      <c r="G1447" s="17"/>
      <c r="I1447" s="17"/>
    </row>
    <row r="1448" spans="7:9">
      <c r="G1448" s="17"/>
      <c r="I1448" s="17"/>
    </row>
    <row r="1449" spans="7:9">
      <c r="G1449" s="17"/>
      <c r="I1449" s="17"/>
    </row>
    <row r="1450" spans="7:9">
      <c r="G1450" s="17"/>
      <c r="I1450" s="17"/>
    </row>
    <row r="1451" spans="7:9">
      <c r="G1451" s="17"/>
      <c r="I1451" s="17"/>
    </row>
    <row r="1452" spans="7:9">
      <c r="G1452" s="17"/>
      <c r="I1452" s="17"/>
    </row>
    <row r="1453" spans="7:9">
      <c r="G1453" s="17"/>
      <c r="I1453" s="17"/>
    </row>
    <row r="1454" spans="7:9">
      <c r="G1454" s="17"/>
      <c r="I1454" s="17"/>
    </row>
    <row r="1455" spans="7:9">
      <c r="G1455" s="17"/>
      <c r="I1455" s="17"/>
    </row>
    <row r="1456" spans="7:9">
      <c r="G1456" s="17"/>
      <c r="I1456" s="17"/>
    </row>
    <row r="1457" spans="7:9">
      <c r="G1457" s="17"/>
      <c r="I1457" s="17"/>
    </row>
    <row r="1458" spans="7:9">
      <c r="G1458" s="17"/>
      <c r="I1458" s="17"/>
    </row>
    <row r="1459" spans="7:9">
      <c r="G1459" s="17"/>
      <c r="I1459" s="17"/>
    </row>
    <row r="1460" spans="7:9">
      <c r="G1460" s="17"/>
      <c r="I1460" s="17"/>
    </row>
    <row r="1461" spans="7:9">
      <c r="G1461" s="17"/>
      <c r="I1461" s="17"/>
    </row>
    <row r="1462" spans="7:9">
      <c r="G1462" s="17"/>
      <c r="I1462" s="17"/>
    </row>
    <row r="1463" spans="7:9">
      <c r="G1463" s="17"/>
      <c r="I1463" s="17"/>
    </row>
    <row r="1464" spans="7:9">
      <c r="G1464" s="17"/>
      <c r="I1464" s="17"/>
    </row>
    <row r="1465" spans="7:9">
      <c r="G1465" s="17"/>
      <c r="I1465" s="17"/>
    </row>
    <row r="1466" spans="7:9">
      <c r="G1466" s="17"/>
      <c r="I1466" s="17"/>
    </row>
    <row r="1467" spans="7:9">
      <c r="G1467" s="17"/>
      <c r="I1467" s="17"/>
    </row>
    <row r="1468" spans="7:9">
      <c r="G1468" s="17"/>
      <c r="I1468" s="17"/>
    </row>
    <row r="1469" spans="7:9">
      <c r="G1469" s="17"/>
      <c r="I1469" s="17"/>
    </row>
    <row r="1470" spans="7:9">
      <c r="G1470" s="17"/>
      <c r="I1470" s="17"/>
    </row>
    <row r="1471" spans="7:9">
      <c r="G1471" s="17"/>
      <c r="I1471" s="17"/>
    </row>
    <row r="1472" spans="7:9">
      <c r="G1472" s="17"/>
      <c r="I1472" s="17"/>
    </row>
    <row r="1473" spans="7:9">
      <c r="G1473" s="17"/>
      <c r="I1473" s="17"/>
    </row>
    <row r="1474" spans="7:9">
      <c r="G1474" s="17"/>
      <c r="I1474" s="17"/>
    </row>
    <row r="1475" spans="7:9">
      <c r="G1475" s="17"/>
      <c r="I1475" s="17"/>
    </row>
    <row r="1476" spans="7:9">
      <c r="G1476" s="17"/>
      <c r="I1476" s="17"/>
    </row>
    <row r="1477" spans="7:9">
      <c r="G1477" s="17"/>
      <c r="I1477" s="17"/>
    </row>
    <row r="1478" spans="7:9">
      <c r="G1478" s="17"/>
      <c r="I1478" s="17"/>
    </row>
    <row r="1479" spans="7:9">
      <c r="G1479" s="17"/>
      <c r="I1479" s="17"/>
    </row>
    <row r="1480" spans="7:9">
      <c r="G1480" s="17"/>
      <c r="I1480" s="17"/>
    </row>
    <row r="1481" spans="7:9">
      <c r="G1481" s="17"/>
      <c r="I1481" s="17"/>
    </row>
    <row r="1482" spans="7:9">
      <c r="G1482" s="17"/>
      <c r="I1482" s="17"/>
    </row>
    <row r="1483" spans="7:9">
      <c r="G1483" s="17"/>
      <c r="I1483" s="17"/>
    </row>
    <row r="1484" spans="7:9">
      <c r="G1484" s="17"/>
      <c r="I1484" s="17"/>
    </row>
    <row r="1485" spans="7:9">
      <c r="G1485" s="17"/>
      <c r="I1485" s="17"/>
    </row>
    <row r="1486" spans="7:9">
      <c r="G1486" s="17"/>
      <c r="I1486" s="17"/>
    </row>
    <row r="1487" spans="7:9">
      <c r="G1487" s="17"/>
      <c r="I1487" s="17"/>
    </row>
    <row r="1488" spans="7:9">
      <c r="G1488" s="17"/>
      <c r="I1488" s="17"/>
    </row>
    <row r="1489" spans="7:9">
      <c r="G1489" s="17"/>
      <c r="I1489" s="17"/>
    </row>
    <row r="1490" spans="7:9">
      <c r="G1490" s="17"/>
      <c r="I1490" s="17"/>
    </row>
    <row r="1491" spans="7:9">
      <c r="G1491" s="17"/>
      <c r="I1491" s="17"/>
    </row>
    <row r="1492" spans="7:9">
      <c r="G1492" s="17"/>
      <c r="I1492" s="17"/>
    </row>
    <row r="1493" spans="7:9">
      <c r="G1493" s="17"/>
      <c r="I1493" s="17"/>
    </row>
    <row r="1494" spans="7:9">
      <c r="G1494" s="17"/>
      <c r="I1494" s="17"/>
    </row>
    <row r="1495" spans="7:9">
      <c r="G1495" s="17"/>
      <c r="I1495" s="17"/>
    </row>
    <row r="1496" spans="7:9">
      <c r="G1496" s="17"/>
      <c r="I1496" s="17"/>
    </row>
    <row r="1497" spans="7:9">
      <c r="G1497" s="17"/>
      <c r="I1497" s="17"/>
    </row>
    <row r="1498" spans="7:9">
      <c r="G1498" s="17"/>
      <c r="I1498" s="17"/>
    </row>
    <row r="1499" spans="7:9">
      <c r="G1499" s="17"/>
      <c r="I1499" s="17"/>
    </row>
    <row r="1500" spans="7:9">
      <c r="G1500" s="17"/>
      <c r="I1500" s="17"/>
    </row>
    <row r="1501" spans="7:9">
      <c r="G1501" s="17"/>
      <c r="I1501" s="17"/>
    </row>
    <row r="1502" spans="7:9">
      <c r="G1502" s="17"/>
      <c r="I1502" s="17"/>
    </row>
    <row r="1503" spans="7:9">
      <c r="G1503" s="17"/>
      <c r="I1503" s="17"/>
    </row>
    <row r="1504" spans="7:9">
      <c r="G1504" s="17"/>
      <c r="I1504" s="17"/>
    </row>
    <row r="1505" spans="7:9">
      <c r="G1505" s="17"/>
      <c r="I1505" s="17"/>
    </row>
    <row r="1506" spans="7:9">
      <c r="G1506" s="17"/>
      <c r="I1506" s="17"/>
    </row>
    <row r="1507" spans="7:9">
      <c r="G1507" s="17"/>
      <c r="I1507" s="17"/>
    </row>
    <row r="1508" spans="7:9">
      <c r="G1508" s="17"/>
      <c r="I1508" s="17"/>
    </row>
    <row r="1509" spans="7:9">
      <c r="G1509" s="17"/>
      <c r="I1509" s="17"/>
    </row>
    <row r="1510" spans="7:9">
      <c r="G1510" s="17"/>
      <c r="I1510" s="17"/>
    </row>
    <row r="1511" spans="7:9">
      <c r="G1511" s="17"/>
      <c r="I1511" s="17"/>
    </row>
    <row r="1512" spans="7:9">
      <c r="G1512" s="17"/>
      <c r="I1512" s="17"/>
    </row>
    <row r="1513" spans="7:9">
      <c r="G1513" s="17"/>
      <c r="I1513" s="17"/>
    </row>
    <row r="1514" spans="7:9">
      <c r="G1514" s="17"/>
      <c r="I1514" s="17"/>
    </row>
    <row r="1515" spans="7:9">
      <c r="G1515" s="17"/>
      <c r="I1515" s="17"/>
    </row>
    <row r="1516" spans="7:9">
      <c r="G1516" s="17"/>
      <c r="I1516" s="17"/>
    </row>
    <row r="1517" spans="7:9">
      <c r="G1517" s="17"/>
      <c r="I1517" s="17"/>
    </row>
    <row r="1518" spans="7:9">
      <c r="G1518" s="17"/>
      <c r="I1518" s="17"/>
    </row>
    <row r="1519" spans="7:9">
      <c r="G1519" s="17"/>
      <c r="I1519" s="17"/>
    </row>
    <row r="1520" spans="7:9">
      <c r="G1520" s="17"/>
      <c r="I1520" s="17"/>
    </row>
    <row r="1521" spans="7:9">
      <c r="G1521" s="17"/>
      <c r="I1521" s="17"/>
    </row>
    <row r="1522" spans="7:9">
      <c r="G1522" s="17"/>
      <c r="I1522" s="17"/>
    </row>
    <row r="1523" spans="7:9">
      <c r="G1523" s="17"/>
      <c r="I1523" s="17"/>
    </row>
    <row r="1524" spans="7:9">
      <c r="G1524" s="17"/>
      <c r="I1524" s="17"/>
    </row>
    <row r="1525" spans="7:9">
      <c r="G1525" s="17"/>
      <c r="I1525" s="17"/>
    </row>
    <row r="1526" spans="7:9">
      <c r="G1526" s="17"/>
      <c r="I1526" s="17"/>
    </row>
    <row r="1527" spans="7:9">
      <c r="G1527" s="17"/>
      <c r="I1527" s="17"/>
    </row>
    <row r="1528" spans="7:9">
      <c r="G1528" s="17"/>
      <c r="I1528" s="17"/>
    </row>
    <row r="1529" spans="7:9">
      <c r="G1529" s="17"/>
      <c r="I1529" s="17"/>
    </row>
    <row r="1530" spans="7:9">
      <c r="G1530" s="17"/>
      <c r="I1530" s="17"/>
    </row>
    <row r="1531" spans="7:9">
      <c r="G1531" s="17"/>
      <c r="I1531" s="17"/>
    </row>
    <row r="1532" spans="7:9">
      <c r="G1532" s="17"/>
      <c r="I1532" s="17"/>
    </row>
    <row r="1533" spans="7:9">
      <c r="G1533" s="17"/>
      <c r="I1533" s="17"/>
    </row>
    <row r="1534" spans="7:9">
      <c r="G1534" s="17"/>
      <c r="I1534" s="17"/>
    </row>
    <row r="1535" spans="7:9">
      <c r="G1535" s="17"/>
      <c r="I1535" s="17"/>
    </row>
    <row r="1536" spans="7:9">
      <c r="G1536" s="17"/>
      <c r="I1536" s="17"/>
    </row>
    <row r="1537" spans="7:9">
      <c r="G1537" s="17"/>
      <c r="I1537" s="17"/>
    </row>
    <row r="1538" spans="7:9">
      <c r="G1538" s="17"/>
      <c r="I1538" s="17"/>
    </row>
    <row r="1539" spans="7:9">
      <c r="G1539" s="17"/>
      <c r="I1539" s="17"/>
    </row>
    <row r="1540" spans="7:9">
      <c r="G1540" s="17"/>
      <c r="I1540" s="17"/>
    </row>
    <row r="1541" spans="7:9">
      <c r="G1541" s="17"/>
      <c r="I1541" s="17"/>
    </row>
    <row r="1542" spans="7:9">
      <c r="G1542" s="17"/>
      <c r="I1542" s="17"/>
    </row>
    <row r="1543" spans="7:9">
      <c r="G1543" s="17"/>
      <c r="I1543" s="17"/>
    </row>
    <row r="1544" spans="7:9">
      <c r="G1544" s="17"/>
      <c r="I1544" s="17"/>
    </row>
    <row r="1545" spans="7:9">
      <c r="G1545" s="17"/>
      <c r="I1545" s="17"/>
    </row>
    <row r="1546" spans="7:9">
      <c r="G1546" s="17"/>
      <c r="I1546" s="17"/>
    </row>
    <row r="1547" spans="7:9">
      <c r="G1547" s="17"/>
      <c r="I1547" s="17"/>
    </row>
    <row r="1548" spans="7:9">
      <c r="G1548" s="17"/>
      <c r="I1548" s="17"/>
    </row>
    <row r="1549" spans="7:9">
      <c r="G1549" s="17"/>
      <c r="I1549" s="17"/>
    </row>
    <row r="1550" spans="7:9">
      <c r="G1550" s="17"/>
      <c r="I1550" s="17"/>
    </row>
    <row r="1551" spans="7:9">
      <c r="G1551" s="17"/>
      <c r="I1551" s="17"/>
    </row>
    <row r="1552" spans="7:9">
      <c r="G1552" s="17"/>
      <c r="I1552" s="17"/>
    </row>
    <row r="1553" spans="7:9">
      <c r="G1553" s="17"/>
      <c r="I1553" s="17"/>
    </row>
    <row r="1554" spans="7:9">
      <c r="G1554" s="17"/>
      <c r="I1554" s="17"/>
    </row>
    <row r="1555" spans="7:9">
      <c r="G1555" s="17"/>
      <c r="I1555" s="17"/>
    </row>
    <row r="1556" spans="7:9">
      <c r="G1556" s="17"/>
      <c r="I1556" s="17"/>
    </row>
    <row r="1557" spans="7:9">
      <c r="G1557" s="17"/>
      <c r="I1557" s="17"/>
    </row>
    <row r="1558" spans="7:9">
      <c r="G1558" s="17"/>
      <c r="I1558" s="17"/>
    </row>
    <row r="1559" spans="7:9">
      <c r="G1559" s="17"/>
      <c r="I1559" s="17"/>
    </row>
    <row r="1560" spans="7:9">
      <c r="G1560" s="17"/>
      <c r="I1560" s="17"/>
    </row>
    <row r="1561" spans="7:9">
      <c r="G1561" s="17"/>
      <c r="I1561" s="17"/>
    </row>
    <row r="1562" spans="7:9">
      <c r="G1562" s="17"/>
      <c r="I1562" s="17"/>
    </row>
    <row r="1563" spans="7:9">
      <c r="G1563" s="17"/>
      <c r="I1563" s="17"/>
    </row>
    <row r="1564" spans="7:9">
      <c r="G1564" s="17"/>
      <c r="I1564" s="17"/>
    </row>
    <row r="1565" spans="7:9">
      <c r="G1565" s="17"/>
      <c r="I1565" s="17"/>
    </row>
    <row r="1566" spans="7:9">
      <c r="G1566" s="17"/>
      <c r="I1566" s="17"/>
    </row>
    <row r="1567" spans="7:9">
      <c r="G1567" s="17"/>
      <c r="I1567" s="17"/>
    </row>
    <row r="1568" spans="7:9">
      <c r="G1568" s="17"/>
      <c r="I1568" s="17"/>
    </row>
    <row r="1569" spans="7:9">
      <c r="G1569" s="17"/>
      <c r="I1569" s="17"/>
    </row>
    <row r="1570" spans="7:9">
      <c r="G1570" s="17"/>
      <c r="I1570" s="17"/>
    </row>
    <row r="1571" spans="7:9">
      <c r="G1571" s="17"/>
      <c r="I1571" s="17"/>
    </row>
    <row r="1572" spans="7:9">
      <c r="G1572" s="17"/>
      <c r="I1572" s="17"/>
    </row>
    <row r="1573" spans="7:9">
      <c r="G1573" s="17"/>
      <c r="I1573" s="17"/>
    </row>
    <row r="1574" spans="7:9">
      <c r="G1574" s="17"/>
      <c r="I1574" s="17"/>
    </row>
    <row r="1575" spans="7:9">
      <c r="G1575" s="17"/>
      <c r="I1575" s="17"/>
    </row>
    <row r="1576" spans="7:9">
      <c r="G1576" s="17"/>
      <c r="I1576" s="17"/>
    </row>
    <row r="1577" spans="7:9">
      <c r="G1577" s="17"/>
      <c r="I1577" s="17"/>
    </row>
    <row r="1578" spans="7:9">
      <c r="G1578" s="17"/>
      <c r="I1578" s="17"/>
    </row>
    <row r="1579" spans="7:9">
      <c r="G1579" s="17"/>
      <c r="I1579" s="17"/>
    </row>
    <row r="1580" spans="7:9">
      <c r="G1580" s="17"/>
      <c r="I1580" s="17"/>
    </row>
    <row r="1581" spans="7:9">
      <c r="G1581" s="17"/>
      <c r="I1581" s="17"/>
    </row>
    <row r="1582" spans="7:9">
      <c r="G1582" s="17"/>
      <c r="I1582" s="17"/>
    </row>
    <row r="1583" spans="7:9">
      <c r="G1583" s="17"/>
      <c r="I1583" s="17"/>
    </row>
    <row r="1584" spans="7:9">
      <c r="G1584" s="17"/>
      <c r="I1584" s="17"/>
    </row>
    <row r="1585" spans="7:9">
      <c r="G1585" s="17"/>
      <c r="I1585" s="17"/>
    </row>
    <row r="1586" spans="7:9">
      <c r="G1586" s="17"/>
      <c r="I1586" s="17"/>
    </row>
    <row r="1587" spans="7:9">
      <c r="G1587" s="17"/>
      <c r="I1587" s="17"/>
    </row>
    <row r="1588" spans="7:9">
      <c r="G1588" s="17"/>
      <c r="I1588" s="17"/>
    </row>
    <row r="1589" spans="7:9">
      <c r="G1589" s="17"/>
      <c r="I1589" s="17"/>
    </row>
    <row r="1590" spans="7:9">
      <c r="G1590" s="17"/>
      <c r="I1590" s="17"/>
    </row>
    <row r="1591" spans="7:9">
      <c r="G1591" s="17"/>
      <c r="I1591" s="17"/>
    </row>
    <row r="1592" spans="7:9">
      <c r="G1592" s="17"/>
      <c r="I1592" s="17"/>
    </row>
    <row r="1593" spans="7:9">
      <c r="G1593" s="17"/>
      <c r="I1593" s="17"/>
    </row>
    <row r="1594" spans="7:9">
      <c r="G1594" s="17"/>
      <c r="I1594" s="17"/>
    </row>
    <row r="1595" spans="7:9">
      <c r="G1595" s="17"/>
      <c r="I1595" s="17"/>
    </row>
    <row r="1596" spans="7:9">
      <c r="G1596" s="17"/>
      <c r="I1596" s="17"/>
    </row>
    <row r="1597" spans="7:9">
      <c r="G1597" s="17"/>
      <c r="I1597" s="17"/>
    </row>
    <row r="1598" spans="7:9">
      <c r="G1598" s="17"/>
      <c r="I1598" s="17"/>
    </row>
    <row r="1599" spans="7:9">
      <c r="G1599" s="17"/>
      <c r="I1599" s="17"/>
    </row>
    <row r="1600" spans="7:9">
      <c r="G1600" s="17"/>
      <c r="I1600" s="17"/>
    </row>
    <row r="1601" spans="7:9">
      <c r="G1601" s="17"/>
      <c r="I1601" s="17"/>
    </row>
    <row r="1602" spans="7:9">
      <c r="G1602" s="17"/>
      <c r="I1602" s="17"/>
    </row>
    <row r="1603" spans="7:9">
      <c r="G1603" s="17"/>
      <c r="I1603" s="17"/>
    </row>
    <row r="1604" spans="7:9">
      <c r="G1604" s="17"/>
      <c r="I1604" s="17"/>
    </row>
    <row r="1605" spans="7:9">
      <c r="G1605" s="17"/>
      <c r="I1605" s="17"/>
    </row>
    <row r="1606" spans="7:9">
      <c r="G1606" s="17"/>
      <c r="I1606" s="17"/>
    </row>
    <row r="1607" spans="7:9">
      <c r="G1607" s="17"/>
      <c r="I1607" s="17"/>
    </row>
    <row r="1608" spans="7:9">
      <c r="G1608" s="17"/>
      <c r="I1608" s="17"/>
    </row>
    <row r="1609" spans="7:9">
      <c r="G1609" s="17"/>
      <c r="I1609" s="17"/>
    </row>
    <row r="1610" spans="7:9">
      <c r="G1610" s="17"/>
      <c r="I1610" s="17"/>
    </row>
    <row r="1611" spans="7:9">
      <c r="G1611" s="17"/>
      <c r="I1611" s="17"/>
    </row>
    <row r="1612" spans="7:9">
      <c r="G1612" s="17"/>
      <c r="I1612" s="17"/>
    </row>
    <row r="1613" spans="7:9">
      <c r="G1613" s="17"/>
      <c r="I1613" s="17"/>
    </row>
    <row r="1614" spans="7:9">
      <c r="G1614" s="17"/>
      <c r="I1614" s="17"/>
    </row>
    <row r="1615" spans="7:9">
      <c r="G1615" s="17"/>
      <c r="I1615" s="17"/>
    </row>
    <row r="1616" spans="7:9">
      <c r="G1616" s="17"/>
      <c r="I1616" s="17"/>
    </row>
    <row r="1617" spans="7:9">
      <c r="G1617" s="17"/>
      <c r="I1617" s="17"/>
    </row>
    <row r="1618" spans="7:9">
      <c r="G1618" s="17"/>
      <c r="I1618" s="17"/>
    </row>
    <row r="1619" spans="7:9">
      <c r="G1619" s="17"/>
      <c r="I1619" s="17"/>
    </row>
    <row r="1620" spans="7:9">
      <c r="G1620" s="17"/>
      <c r="I1620" s="17"/>
    </row>
    <row r="1621" spans="7:9">
      <c r="G1621" s="17"/>
      <c r="I1621" s="17"/>
    </row>
    <row r="1622" spans="7:9">
      <c r="G1622" s="17"/>
      <c r="I1622" s="17"/>
    </row>
    <row r="1623" spans="7:9">
      <c r="G1623" s="17"/>
      <c r="I1623" s="17"/>
    </row>
    <row r="1624" spans="7:9">
      <c r="G1624" s="17"/>
      <c r="I1624" s="17"/>
    </row>
    <row r="1625" spans="7:9">
      <c r="G1625" s="17"/>
      <c r="I1625" s="17"/>
    </row>
    <row r="1626" spans="7:9">
      <c r="G1626" s="17"/>
      <c r="I1626" s="17"/>
    </row>
    <row r="1627" spans="7:9">
      <c r="G1627" s="17"/>
      <c r="I1627" s="17"/>
    </row>
    <row r="1628" spans="7:9">
      <c r="G1628" s="17"/>
      <c r="I1628" s="17"/>
    </row>
    <row r="1629" spans="7:9">
      <c r="G1629" s="17"/>
      <c r="I1629" s="17"/>
    </row>
    <row r="1630" spans="7:9">
      <c r="G1630" s="17"/>
      <c r="I1630" s="17"/>
    </row>
    <row r="1631" spans="7:9">
      <c r="G1631" s="17"/>
      <c r="I1631" s="17"/>
    </row>
    <row r="1632" spans="7:9">
      <c r="G1632" s="17"/>
      <c r="I1632" s="17"/>
    </row>
    <row r="1633" spans="7:9">
      <c r="G1633" s="17"/>
      <c r="I1633" s="17"/>
    </row>
    <row r="1634" spans="7:9">
      <c r="G1634" s="17"/>
      <c r="I1634" s="17"/>
    </row>
    <row r="1635" spans="7:9">
      <c r="G1635" s="17"/>
      <c r="I1635" s="17"/>
    </row>
    <row r="1636" spans="7:9">
      <c r="G1636" s="17"/>
      <c r="I1636" s="17"/>
    </row>
    <row r="1637" spans="7:9">
      <c r="G1637" s="17"/>
      <c r="I1637" s="17"/>
    </row>
    <row r="1638" spans="7:9">
      <c r="G1638" s="17"/>
      <c r="I1638" s="17"/>
    </row>
    <row r="1639" spans="7:9">
      <c r="G1639" s="17"/>
      <c r="I1639" s="17"/>
    </row>
    <row r="1640" spans="7:9">
      <c r="G1640" s="17"/>
      <c r="I1640" s="17"/>
    </row>
    <row r="1641" spans="7:9">
      <c r="G1641" s="17"/>
      <c r="I1641" s="17"/>
    </row>
    <row r="1642" spans="7:9">
      <c r="G1642" s="17"/>
      <c r="I1642" s="17"/>
    </row>
    <row r="1643" spans="7:9">
      <c r="G1643" s="17"/>
      <c r="I1643" s="17"/>
    </row>
    <row r="1644" spans="7:9">
      <c r="G1644" s="17"/>
      <c r="I1644" s="17"/>
    </row>
    <row r="1645" spans="7:9">
      <c r="G1645" s="17"/>
      <c r="I1645" s="17"/>
    </row>
    <row r="1646" spans="7:9">
      <c r="G1646" s="17"/>
      <c r="I1646" s="17"/>
    </row>
    <row r="1647" spans="7:9">
      <c r="G1647" s="17"/>
      <c r="I1647" s="17"/>
    </row>
    <row r="1648" spans="7:9">
      <c r="G1648" s="17"/>
      <c r="I1648" s="17"/>
    </row>
    <row r="1649" spans="7:9">
      <c r="G1649" s="17"/>
      <c r="I1649" s="17"/>
    </row>
    <row r="1650" spans="7:9">
      <c r="G1650" s="17"/>
      <c r="I1650" s="17"/>
    </row>
    <row r="1651" spans="7:9">
      <c r="G1651" s="17"/>
      <c r="I1651" s="17"/>
    </row>
    <row r="1652" spans="7:9">
      <c r="G1652" s="17"/>
      <c r="I1652" s="17"/>
    </row>
    <row r="1653" spans="7:9">
      <c r="G1653" s="17"/>
      <c r="I1653" s="17"/>
    </row>
    <row r="1654" spans="7:9">
      <c r="G1654" s="17"/>
      <c r="I1654" s="17"/>
    </row>
    <row r="1655" spans="7:9">
      <c r="G1655" s="17"/>
      <c r="I1655" s="17"/>
    </row>
    <row r="1656" spans="7:9">
      <c r="G1656" s="17"/>
      <c r="I1656" s="17"/>
    </row>
    <row r="1657" spans="7:9">
      <c r="G1657" s="17"/>
      <c r="I1657" s="17"/>
    </row>
    <row r="1658" spans="7:9">
      <c r="G1658" s="17"/>
      <c r="I1658" s="17"/>
    </row>
    <row r="1659" spans="7:9">
      <c r="G1659" s="17"/>
      <c r="I1659" s="17"/>
    </row>
    <row r="1660" spans="7:9">
      <c r="G1660" s="17"/>
      <c r="I1660" s="17"/>
    </row>
    <row r="1661" spans="7:9">
      <c r="G1661" s="17"/>
      <c r="I1661" s="17"/>
    </row>
    <row r="1662" spans="7:9">
      <c r="G1662" s="17"/>
      <c r="I1662" s="17"/>
    </row>
    <row r="1663" spans="7:9">
      <c r="G1663" s="17"/>
      <c r="I1663" s="17"/>
    </row>
    <row r="1664" spans="7:9">
      <c r="G1664" s="17"/>
      <c r="I1664" s="17"/>
    </row>
    <row r="1665" spans="7:9">
      <c r="G1665" s="17"/>
      <c r="I1665" s="17"/>
    </row>
    <row r="1666" spans="7:9">
      <c r="G1666" s="17"/>
      <c r="I1666" s="17"/>
    </row>
    <row r="1667" spans="7:9">
      <c r="G1667" s="17"/>
      <c r="I1667" s="17"/>
    </row>
    <row r="1668" spans="7:9">
      <c r="G1668" s="17"/>
      <c r="I1668" s="17"/>
    </row>
    <row r="1669" spans="7:9">
      <c r="G1669" s="17"/>
      <c r="I1669" s="17"/>
    </row>
    <row r="1670" spans="7:9">
      <c r="G1670" s="17"/>
      <c r="I1670" s="17"/>
    </row>
    <row r="1671" spans="7:9">
      <c r="G1671" s="17"/>
      <c r="I1671" s="17"/>
    </row>
    <row r="1672" spans="7:9">
      <c r="G1672" s="17"/>
      <c r="I1672" s="17"/>
    </row>
    <row r="1673" spans="7:9">
      <c r="G1673" s="17"/>
      <c r="I1673" s="17"/>
    </row>
    <row r="1674" spans="7:9">
      <c r="G1674" s="17"/>
      <c r="I1674" s="17"/>
    </row>
    <row r="1675" spans="7:9">
      <c r="G1675" s="17"/>
      <c r="I1675" s="17"/>
    </row>
    <row r="1676" spans="7:9">
      <c r="G1676" s="17"/>
      <c r="I1676" s="17"/>
    </row>
    <row r="1677" spans="7:9">
      <c r="G1677" s="17"/>
      <c r="I1677" s="17"/>
    </row>
    <row r="1678" spans="7:9">
      <c r="G1678" s="17"/>
      <c r="I1678" s="17"/>
    </row>
    <row r="1679" spans="7:9">
      <c r="G1679" s="17"/>
      <c r="I1679" s="17"/>
    </row>
    <row r="1680" spans="7:9">
      <c r="G1680" s="17"/>
      <c r="I1680" s="17"/>
    </row>
    <row r="1681" spans="7:9">
      <c r="G1681" s="17"/>
      <c r="I1681" s="17"/>
    </row>
    <row r="1682" spans="7:9">
      <c r="G1682" s="17"/>
      <c r="I1682" s="17"/>
    </row>
    <row r="1683" spans="7:9">
      <c r="G1683" s="17"/>
      <c r="I1683" s="17"/>
    </row>
    <row r="1684" spans="7:9">
      <c r="G1684" s="17"/>
      <c r="I1684" s="17"/>
    </row>
    <row r="1685" spans="7:9">
      <c r="G1685" s="17"/>
      <c r="I1685" s="17"/>
    </row>
    <row r="1686" spans="7:9">
      <c r="G1686" s="17"/>
      <c r="I1686" s="17"/>
    </row>
    <row r="1687" spans="7:9">
      <c r="G1687" s="17"/>
      <c r="I1687" s="17"/>
    </row>
    <row r="1688" spans="7:9">
      <c r="G1688" s="17"/>
      <c r="I1688" s="17"/>
    </row>
    <row r="1689" spans="7:9">
      <c r="G1689" s="17"/>
      <c r="I1689" s="17"/>
    </row>
    <row r="1690" spans="7:9">
      <c r="G1690" s="17"/>
      <c r="I1690" s="17"/>
    </row>
    <row r="1691" spans="7:9">
      <c r="G1691" s="17"/>
      <c r="I1691" s="17"/>
    </row>
    <row r="1692" spans="7:9">
      <c r="G1692" s="17"/>
      <c r="I1692" s="17"/>
    </row>
    <row r="1693" spans="7:9">
      <c r="G1693" s="17"/>
      <c r="I1693" s="17"/>
    </row>
    <row r="1694" spans="7:9">
      <c r="G1694" s="17"/>
      <c r="I1694" s="17"/>
    </row>
    <row r="1695" spans="7:9">
      <c r="G1695" s="17"/>
      <c r="I1695" s="17"/>
    </row>
    <row r="1696" spans="7:9">
      <c r="G1696" s="17"/>
      <c r="I1696" s="17"/>
    </row>
    <row r="1697" spans="7:9">
      <c r="G1697" s="17"/>
      <c r="I1697" s="17"/>
    </row>
    <row r="1698" spans="7:9">
      <c r="G1698" s="17"/>
      <c r="I1698" s="17"/>
    </row>
    <row r="1699" spans="7:9">
      <c r="G1699" s="17"/>
      <c r="I1699" s="17"/>
    </row>
    <row r="1700" spans="7:9">
      <c r="G1700" s="17"/>
      <c r="I1700" s="17"/>
    </row>
    <row r="1701" spans="7:9">
      <c r="G1701" s="17"/>
      <c r="I1701" s="17"/>
    </row>
    <row r="1702" spans="7:9">
      <c r="G1702" s="17"/>
      <c r="I1702" s="17"/>
    </row>
    <row r="1703" spans="7:9">
      <c r="G1703" s="17"/>
      <c r="I1703" s="17"/>
    </row>
    <row r="1704" spans="7:9">
      <c r="G1704" s="17"/>
      <c r="I1704" s="17"/>
    </row>
    <row r="1705" spans="7:9">
      <c r="G1705" s="17"/>
      <c r="I1705" s="17"/>
    </row>
    <row r="1706" spans="7:9">
      <c r="G1706" s="17"/>
      <c r="I1706" s="17"/>
    </row>
    <row r="1707" spans="7:9">
      <c r="G1707" s="17"/>
      <c r="I1707" s="17"/>
    </row>
    <row r="1708" spans="7:9">
      <c r="G1708" s="17"/>
      <c r="I1708" s="17"/>
    </row>
    <row r="1709" spans="7:9">
      <c r="G1709" s="17"/>
      <c r="I1709" s="17"/>
    </row>
    <row r="1710" spans="7:9">
      <c r="G1710" s="17"/>
      <c r="I1710" s="17"/>
    </row>
    <row r="1711" spans="7:9">
      <c r="G1711" s="17"/>
      <c r="I1711" s="17"/>
    </row>
    <row r="1712" spans="7:9">
      <c r="G1712" s="17"/>
      <c r="I1712" s="17"/>
    </row>
    <row r="1713" spans="7:9">
      <c r="G1713" s="17"/>
      <c r="I1713" s="17"/>
    </row>
    <row r="1714" spans="7:9">
      <c r="G1714" s="17"/>
      <c r="I1714" s="17"/>
    </row>
    <row r="1715" spans="7:9">
      <c r="G1715" s="17"/>
      <c r="I1715" s="17"/>
    </row>
    <row r="1716" spans="7:9">
      <c r="G1716" s="17"/>
      <c r="I1716" s="17"/>
    </row>
    <row r="1717" spans="7:9">
      <c r="G1717" s="17"/>
      <c r="I1717" s="17"/>
    </row>
    <row r="1718" spans="7:9">
      <c r="G1718" s="17"/>
      <c r="I1718" s="17"/>
    </row>
    <row r="1719" spans="7:9">
      <c r="G1719" s="17"/>
      <c r="I1719" s="17"/>
    </row>
    <row r="1720" spans="7:9">
      <c r="G1720" s="17"/>
      <c r="I1720" s="17"/>
    </row>
    <row r="1721" spans="7:9">
      <c r="G1721" s="17"/>
      <c r="I1721" s="17"/>
    </row>
    <row r="1722" spans="7:9">
      <c r="G1722" s="17"/>
      <c r="I1722" s="17"/>
    </row>
    <row r="1723" spans="7:9">
      <c r="G1723" s="17"/>
      <c r="I1723" s="17"/>
    </row>
    <row r="1724" spans="7:9">
      <c r="G1724" s="17"/>
      <c r="I1724" s="17"/>
    </row>
    <row r="1725" spans="7:9">
      <c r="G1725" s="17"/>
      <c r="I1725" s="17"/>
    </row>
    <row r="1726" spans="7:9">
      <c r="G1726" s="17"/>
      <c r="I1726" s="17"/>
    </row>
    <row r="1727" spans="7:9">
      <c r="G1727" s="17"/>
      <c r="I1727" s="17"/>
    </row>
    <row r="1728" spans="7:9">
      <c r="G1728" s="17"/>
      <c r="I1728" s="17"/>
    </row>
    <row r="1729" spans="7:9">
      <c r="G1729" s="17"/>
      <c r="I1729" s="17"/>
    </row>
    <row r="1730" spans="7:9">
      <c r="G1730" s="17"/>
      <c r="I1730" s="17"/>
    </row>
    <row r="1731" spans="7:9">
      <c r="G1731" s="17"/>
      <c r="I1731" s="17"/>
    </row>
    <row r="1732" spans="7:9">
      <c r="G1732" s="17"/>
      <c r="I1732" s="17"/>
    </row>
    <row r="1733" spans="7:9">
      <c r="G1733" s="17"/>
      <c r="I1733" s="17"/>
    </row>
    <row r="1734" spans="7:9">
      <c r="G1734" s="17"/>
      <c r="I1734" s="17"/>
    </row>
    <row r="1735" spans="7:9">
      <c r="G1735" s="17"/>
      <c r="I1735" s="17"/>
    </row>
    <row r="1736" spans="7:9">
      <c r="G1736" s="17"/>
      <c r="I1736" s="17"/>
    </row>
    <row r="1737" spans="7:9">
      <c r="G1737" s="17"/>
      <c r="I1737" s="17"/>
    </row>
    <row r="1738" spans="7:9">
      <c r="G1738" s="17"/>
      <c r="I1738" s="17"/>
    </row>
    <row r="1739" spans="7:9">
      <c r="G1739" s="17"/>
      <c r="I1739" s="17"/>
    </row>
    <row r="1740" spans="7:9">
      <c r="G1740" s="17"/>
      <c r="I1740" s="17"/>
    </row>
    <row r="1741" spans="7:9">
      <c r="G1741" s="17"/>
      <c r="I1741" s="17"/>
    </row>
    <row r="1742" spans="7:9">
      <c r="G1742" s="17"/>
      <c r="I1742" s="17"/>
    </row>
    <row r="1743" spans="7:9">
      <c r="G1743" s="17"/>
      <c r="I1743" s="17"/>
    </row>
    <row r="1744" spans="7:9">
      <c r="G1744" s="17"/>
      <c r="I1744" s="17"/>
    </row>
    <row r="1745" spans="7:9">
      <c r="G1745" s="17"/>
      <c r="I1745" s="17"/>
    </row>
    <row r="1746" spans="7:9">
      <c r="G1746" s="17"/>
      <c r="I1746" s="17"/>
    </row>
    <row r="1747" spans="7:9">
      <c r="G1747" s="17"/>
      <c r="I1747" s="17"/>
    </row>
    <row r="1748" spans="7:9">
      <c r="G1748" s="17"/>
      <c r="I1748" s="17"/>
    </row>
    <row r="1749" spans="7:9">
      <c r="G1749" s="17"/>
      <c r="I1749" s="17"/>
    </row>
    <row r="1750" spans="7:9">
      <c r="G1750" s="17"/>
      <c r="I1750" s="17"/>
    </row>
    <row r="1751" spans="7:9">
      <c r="G1751" s="17"/>
      <c r="I1751" s="17"/>
    </row>
    <row r="1752" spans="7:9">
      <c r="G1752" s="17"/>
      <c r="I1752" s="17"/>
    </row>
    <row r="1753" spans="7:9">
      <c r="G1753" s="17"/>
      <c r="I1753" s="17"/>
    </row>
    <row r="1754" spans="7:9">
      <c r="G1754" s="17"/>
      <c r="I1754" s="17"/>
    </row>
    <row r="1755" spans="7:9">
      <c r="G1755" s="17"/>
      <c r="I1755" s="17"/>
    </row>
    <row r="1756" spans="7:9">
      <c r="G1756" s="17"/>
      <c r="I1756" s="17"/>
    </row>
    <row r="1757" spans="7:9">
      <c r="G1757" s="17"/>
      <c r="I1757" s="17"/>
    </row>
    <row r="1758" spans="7:9">
      <c r="G1758" s="17"/>
      <c r="I1758" s="17"/>
    </row>
    <row r="1759" spans="7:9">
      <c r="G1759" s="17"/>
      <c r="I1759" s="17"/>
    </row>
    <row r="1760" spans="7:9">
      <c r="G1760" s="17"/>
      <c r="I1760" s="17"/>
    </row>
    <row r="1761" spans="7:9">
      <c r="G1761" s="17"/>
      <c r="I1761" s="17"/>
    </row>
    <row r="1762" spans="7:9">
      <c r="G1762" s="17"/>
      <c r="I1762" s="17"/>
    </row>
    <row r="1763" spans="7:9">
      <c r="G1763" s="17"/>
      <c r="I1763" s="17"/>
    </row>
    <row r="1764" spans="7:9">
      <c r="G1764" s="17"/>
      <c r="I1764" s="17"/>
    </row>
    <row r="1765" spans="7:9">
      <c r="G1765" s="17"/>
      <c r="I1765" s="17"/>
    </row>
    <row r="1766" spans="7:9">
      <c r="G1766" s="17"/>
      <c r="I1766" s="17"/>
    </row>
    <row r="1767" spans="7:9">
      <c r="G1767" s="17"/>
      <c r="I1767" s="17"/>
    </row>
    <row r="1768" spans="7:9">
      <c r="G1768" s="17"/>
      <c r="I1768" s="17"/>
    </row>
    <row r="1769" spans="7:9">
      <c r="G1769" s="17"/>
      <c r="I1769" s="17"/>
    </row>
    <row r="1770" spans="7:9">
      <c r="G1770" s="17"/>
      <c r="I1770" s="17"/>
    </row>
    <row r="1771" spans="7:9">
      <c r="G1771" s="17"/>
      <c r="I1771" s="17"/>
    </row>
    <row r="1772" spans="7:9">
      <c r="G1772" s="17"/>
      <c r="I1772" s="17"/>
    </row>
    <row r="1773" spans="7:9">
      <c r="G1773" s="17"/>
      <c r="I1773" s="17"/>
    </row>
    <row r="1774" spans="7:9">
      <c r="G1774" s="17"/>
      <c r="I1774" s="17"/>
    </row>
    <row r="1775" spans="7:9">
      <c r="G1775" s="17"/>
      <c r="I1775" s="17"/>
    </row>
    <row r="1776" spans="7:9">
      <c r="G1776" s="17"/>
      <c r="I1776" s="17"/>
    </row>
    <row r="1777" spans="7:9">
      <c r="G1777" s="17"/>
      <c r="I1777" s="17"/>
    </row>
    <row r="1778" spans="7:9">
      <c r="G1778" s="17"/>
      <c r="I1778" s="17"/>
    </row>
    <row r="1779" spans="7:9">
      <c r="G1779" s="17"/>
      <c r="I1779" s="17"/>
    </row>
    <row r="1780" spans="7:9">
      <c r="G1780" s="17"/>
      <c r="I1780" s="17"/>
    </row>
    <row r="1781" spans="7:9">
      <c r="G1781" s="17"/>
      <c r="I1781" s="17"/>
    </row>
    <row r="1782" spans="7:9">
      <c r="G1782" s="17"/>
      <c r="I1782" s="17"/>
    </row>
    <row r="1783" spans="7:9">
      <c r="G1783" s="17"/>
      <c r="I1783" s="17"/>
    </row>
    <row r="1784" spans="7:9">
      <c r="G1784" s="17"/>
      <c r="I1784" s="17"/>
    </row>
    <row r="1785" spans="7:9">
      <c r="G1785" s="17"/>
      <c r="I1785" s="17"/>
    </row>
    <row r="1786" spans="7:9">
      <c r="G1786" s="17"/>
      <c r="I1786" s="17"/>
    </row>
    <row r="1787" spans="7:9">
      <c r="G1787" s="17"/>
      <c r="I1787" s="17"/>
    </row>
    <row r="1788" spans="7:9">
      <c r="G1788" s="17"/>
      <c r="I1788" s="17"/>
    </row>
    <row r="1789" spans="7:9">
      <c r="G1789" s="17"/>
      <c r="I1789" s="17"/>
    </row>
    <row r="1790" spans="7:9">
      <c r="G1790" s="17"/>
      <c r="I1790" s="17"/>
    </row>
    <row r="1791" spans="7:9">
      <c r="G1791" s="17"/>
      <c r="I1791" s="17"/>
    </row>
    <row r="1792" spans="7:9">
      <c r="G1792" s="17"/>
      <c r="I1792" s="17"/>
    </row>
    <row r="1793" spans="7:9">
      <c r="G1793" s="17"/>
      <c r="I1793" s="17"/>
    </row>
    <row r="1794" spans="7:9">
      <c r="G1794" s="17"/>
      <c r="I1794" s="17"/>
    </row>
    <row r="1795" spans="7:9">
      <c r="G1795" s="17"/>
      <c r="I1795" s="17"/>
    </row>
    <row r="1796" spans="7:9">
      <c r="G1796" s="17"/>
      <c r="I1796" s="17"/>
    </row>
    <row r="1797" spans="7:9">
      <c r="G1797" s="17"/>
      <c r="I1797" s="17"/>
    </row>
    <row r="1798" spans="7:9">
      <c r="G1798" s="17"/>
      <c r="I1798" s="17"/>
    </row>
    <row r="1799" spans="7:9">
      <c r="G1799" s="17"/>
      <c r="I1799" s="17"/>
    </row>
    <row r="1800" spans="7:9">
      <c r="G1800" s="17"/>
      <c r="I1800" s="17"/>
    </row>
    <row r="1801" spans="7:9">
      <c r="G1801" s="17"/>
      <c r="I1801" s="17"/>
    </row>
    <row r="1802" spans="7:9">
      <c r="G1802" s="17"/>
      <c r="I1802" s="17"/>
    </row>
    <row r="1803" spans="7:9">
      <c r="G1803" s="17"/>
      <c r="I1803" s="17"/>
    </row>
    <row r="1804" spans="7:9">
      <c r="G1804" s="17"/>
      <c r="I1804" s="17"/>
    </row>
    <row r="1805" spans="7:9">
      <c r="G1805" s="17"/>
      <c r="I1805" s="17"/>
    </row>
    <row r="1806" spans="7:9">
      <c r="G1806" s="17"/>
      <c r="I1806" s="17"/>
    </row>
    <row r="1807" spans="7:9">
      <c r="G1807" s="17"/>
      <c r="I1807" s="17"/>
    </row>
    <row r="1808" spans="7:9">
      <c r="G1808" s="17"/>
      <c r="I1808" s="17"/>
    </row>
    <row r="1809" spans="7:9">
      <c r="G1809" s="17"/>
      <c r="I1809" s="17"/>
    </row>
    <row r="1810" spans="7:9">
      <c r="G1810" s="17"/>
      <c r="I1810" s="17"/>
    </row>
    <row r="1811" spans="7:9">
      <c r="G1811" s="17"/>
      <c r="I1811" s="17"/>
    </row>
    <row r="1812" spans="7:9">
      <c r="G1812" s="17"/>
      <c r="I1812" s="17"/>
    </row>
    <row r="1813" spans="7:9">
      <c r="G1813" s="17"/>
      <c r="I1813" s="17"/>
    </row>
    <row r="1814" spans="7:9">
      <c r="G1814" s="17"/>
      <c r="I1814" s="17"/>
    </row>
    <row r="1815" spans="7:9">
      <c r="G1815" s="17"/>
      <c r="I1815" s="17"/>
    </row>
    <row r="1816" spans="7:9">
      <c r="G1816" s="17"/>
      <c r="I1816" s="17"/>
    </row>
    <row r="1817" spans="7:9">
      <c r="G1817" s="17"/>
      <c r="I1817" s="17"/>
    </row>
    <row r="1818" spans="7:9">
      <c r="G1818" s="17"/>
      <c r="I1818" s="17"/>
    </row>
    <row r="1819" spans="7:9">
      <c r="G1819" s="17"/>
      <c r="I1819" s="17"/>
    </row>
    <row r="1820" spans="7:9">
      <c r="G1820" s="17"/>
      <c r="I1820" s="17"/>
    </row>
    <row r="1821" spans="7:9">
      <c r="G1821" s="17"/>
      <c r="I1821" s="17"/>
    </row>
    <row r="1822" spans="7:9">
      <c r="G1822" s="17"/>
      <c r="I1822" s="17"/>
    </row>
    <row r="1823" spans="7:9">
      <c r="G1823" s="17"/>
      <c r="I1823" s="17"/>
    </row>
    <row r="1824" spans="7:9">
      <c r="G1824" s="17"/>
      <c r="I1824" s="17"/>
    </row>
    <row r="1825" spans="7:9">
      <c r="G1825" s="17"/>
      <c r="I1825" s="17"/>
    </row>
    <row r="1826" spans="7:9">
      <c r="G1826" s="17"/>
      <c r="I1826" s="17"/>
    </row>
    <row r="1827" spans="7:9">
      <c r="G1827" s="17"/>
      <c r="I1827" s="17"/>
    </row>
    <row r="1828" spans="7:9">
      <c r="G1828" s="17"/>
      <c r="I1828" s="17"/>
    </row>
    <row r="1829" spans="7:9">
      <c r="G1829" s="17"/>
      <c r="I1829" s="17"/>
    </row>
    <row r="1830" spans="7:9">
      <c r="G1830" s="17"/>
      <c r="I1830" s="17"/>
    </row>
    <row r="1831" spans="7:9">
      <c r="G1831" s="17"/>
      <c r="I1831" s="17"/>
    </row>
    <row r="1832" spans="7:9">
      <c r="G1832" s="17"/>
      <c r="I1832" s="17"/>
    </row>
    <row r="1833" spans="7:9">
      <c r="G1833" s="17"/>
      <c r="I1833" s="17"/>
    </row>
    <row r="1834" spans="7:9">
      <c r="G1834" s="17"/>
      <c r="I1834" s="17"/>
    </row>
    <row r="1835" spans="7:9">
      <c r="G1835" s="17"/>
      <c r="I1835" s="17"/>
    </row>
    <row r="1836" spans="7:9">
      <c r="G1836" s="17"/>
      <c r="I1836" s="17"/>
    </row>
    <row r="1837" spans="7:9">
      <c r="G1837" s="17"/>
      <c r="I1837" s="17"/>
    </row>
    <row r="1838" spans="7:9">
      <c r="G1838" s="17"/>
      <c r="I1838" s="17"/>
    </row>
    <row r="1839" spans="7:9">
      <c r="G1839" s="17"/>
      <c r="I1839" s="17"/>
    </row>
    <row r="1840" spans="7:9">
      <c r="G1840" s="17"/>
      <c r="I1840" s="17"/>
    </row>
    <row r="1841" spans="7:9">
      <c r="G1841" s="17"/>
      <c r="I1841" s="17"/>
    </row>
    <row r="1842" spans="7:9">
      <c r="G1842" s="17"/>
      <c r="I1842" s="17"/>
    </row>
    <row r="1843" spans="7:9">
      <c r="G1843" s="17"/>
      <c r="I1843" s="17"/>
    </row>
    <row r="1844" spans="7:9">
      <c r="G1844" s="17"/>
      <c r="I1844" s="17"/>
    </row>
    <row r="1845" spans="7:9">
      <c r="G1845" s="17"/>
      <c r="I1845" s="17"/>
    </row>
    <row r="1846" spans="7:9">
      <c r="G1846" s="17"/>
      <c r="I1846" s="17"/>
    </row>
    <row r="1847" spans="7:9">
      <c r="G1847" s="17"/>
      <c r="I1847" s="17"/>
    </row>
    <row r="1848" spans="7:9">
      <c r="G1848" s="17"/>
      <c r="I1848" s="17"/>
    </row>
    <row r="1849" spans="7:9">
      <c r="G1849" s="17"/>
      <c r="I1849" s="17"/>
    </row>
    <row r="1850" spans="7:9">
      <c r="G1850" s="17"/>
      <c r="I1850" s="17"/>
    </row>
    <row r="1851" spans="7:9">
      <c r="G1851" s="17"/>
      <c r="I1851" s="17"/>
    </row>
    <row r="1852" spans="7:9">
      <c r="G1852" s="17"/>
      <c r="I1852" s="17"/>
    </row>
    <row r="1853" spans="7:9">
      <c r="G1853" s="17"/>
      <c r="I1853" s="17"/>
    </row>
    <row r="1854" spans="7:9">
      <c r="G1854" s="17"/>
      <c r="I1854" s="17"/>
    </row>
    <row r="1855" spans="7:9">
      <c r="G1855" s="17"/>
      <c r="I1855" s="17"/>
    </row>
    <row r="1856" spans="7:9">
      <c r="G1856" s="17"/>
      <c r="I1856" s="17"/>
    </row>
    <row r="1857" spans="7:9">
      <c r="G1857" s="17"/>
      <c r="I1857" s="17"/>
    </row>
    <row r="1858" spans="7:9">
      <c r="G1858" s="17"/>
      <c r="I1858" s="17"/>
    </row>
    <row r="1859" spans="7:9">
      <c r="G1859" s="17"/>
      <c r="I1859" s="17"/>
    </row>
    <row r="1860" spans="7:9">
      <c r="G1860" s="17"/>
      <c r="I1860" s="17"/>
    </row>
    <row r="1861" spans="7:9">
      <c r="G1861" s="17"/>
      <c r="I1861" s="17"/>
    </row>
    <row r="1862" spans="7:9">
      <c r="G1862" s="17"/>
      <c r="I1862" s="17"/>
    </row>
    <row r="1863" spans="7:9">
      <c r="G1863" s="17"/>
      <c r="I1863" s="17"/>
    </row>
    <row r="1864" spans="7:9">
      <c r="G1864" s="17"/>
      <c r="I1864" s="17"/>
    </row>
    <row r="1865" spans="7:9">
      <c r="G1865" s="17"/>
      <c r="I1865" s="17"/>
    </row>
    <row r="1866" spans="7:9">
      <c r="G1866" s="17"/>
      <c r="I1866" s="17"/>
    </row>
    <row r="1867" spans="7:9">
      <c r="G1867" s="17"/>
      <c r="I1867" s="17"/>
    </row>
    <row r="1868" spans="7:9">
      <c r="G1868" s="17"/>
      <c r="I1868" s="17"/>
    </row>
    <row r="1869" spans="7:9">
      <c r="G1869" s="17"/>
      <c r="I1869" s="17"/>
    </row>
    <row r="1870" spans="7:9">
      <c r="G1870" s="17"/>
      <c r="I1870" s="17"/>
    </row>
    <row r="1871" spans="7:9">
      <c r="G1871" s="17"/>
      <c r="I1871" s="17"/>
    </row>
    <row r="1872" spans="7:9">
      <c r="G1872" s="17"/>
      <c r="I1872" s="17"/>
    </row>
    <row r="1873" spans="7:9">
      <c r="G1873" s="17"/>
      <c r="I1873" s="17"/>
    </row>
    <row r="1874" spans="7:9">
      <c r="G1874" s="17"/>
      <c r="I1874" s="17"/>
    </row>
    <row r="1875" spans="7:9">
      <c r="G1875" s="17"/>
      <c r="I1875" s="17"/>
    </row>
    <row r="1876" spans="7:9">
      <c r="G1876" s="17"/>
      <c r="I1876" s="17"/>
    </row>
    <row r="1877" spans="7:9">
      <c r="G1877" s="17"/>
      <c r="I1877" s="17"/>
    </row>
    <row r="1878" spans="7:9">
      <c r="G1878" s="17"/>
      <c r="I1878" s="17"/>
    </row>
    <row r="1879" spans="7:9">
      <c r="G1879" s="17"/>
      <c r="I1879" s="17"/>
    </row>
    <row r="1880" spans="7:9">
      <c r="G1880" s="17"/>
      <c r="I1880" s="17"/>
    </row>
    <row r="1881" spans="7:9">
      <c r="G1881" s="17"/>
      <c r="I1881" s="17"/>
    </row>
    <row r="1882" spans="7:9">
      <c r="G1882" s="17"/>
      <c r="I1882" s="17"/>
    </row>
    <row r="1883" spans="7:9">
      <c r="G1883" s="17"/>
      <c r="I1883" s="17"/>
    </row>
    <row r="1884" spans="7:9">
      <c r="G1884" s="17"/>
      <c r="I1884" s="17"/>
    </row>
    <row r="1885" spans="7:9">
      <c r="G1885" s="17"/>
      <c r="I1885" s="17"/>
    </row>
    <row r="1886" spans="7:9">
      <c r="G1886" s="17"/>
      <c r="I1886" s="17"/>
    </row>
    <row r="1887" spans="7:9">
      <c r="G1887" s="17"/>
      <c r="I1887" s="17"/>
    </row>
    <row r="1888" spans="7:9">
      <c r="G1888" s="17"/>
      <c r="I1888" s="17"/>
    </row>
    <row r="1889" spans="7:9">
      <c r="G1889" s="17"/>
      <c r="I1889" s="17"/>
    </row>
    <row r="1890" spans="7:9">
      <c r="G1890" s="17"/>
      <c r="I1890" s="17"/>
    </row>
    <row r="1891" spans="7:9">
      <c r="G1891" s="17"/>
      <c r="I1891" s="17"/>
    </row>
    <row r="1892" spans="7:9">
      <c r="G1892" s="17"/>
      <c r="I1892" s="17"/>
    </row>
    <row r="1893" spans="7:9">
      <c r="G1893" s="17"/>
      <c r="I1893" s="17"/>
    </row>
    <row r="1894" spans="7:9">
      <c r="G1894" s="17"/>
      <c r="I1894" s="17"/>
    </row>
    <row r="1895" spans="7:9">
      <c r="G1895" s="17"/>
      <c r="I1895" s="17"/>
    </row>
    <row r="1896" spans="7:9">
      <c r="G1896" s="17"/>
      <c r="I1896" s="17"/>
    </row>
    <row r="1897" spans="7:9">
      <c r="G1897" s="17"/>
      <c r="I1897" s="17"/>
    </row>
    <row r="1898" spans="7:9">
      <c r="G1898" s="17"/>
      <c r="I1898" s="17"/>
    </row>
    <row r="1899" spans="7:9">
      <c r="G1899" s="17"/>
      <c r="I1899" s="17"/>
    </row>
    <row r="1900" spans="7:9">
      <c r="G1900" s="17"/>
      <c r="I1900" s="17"/>
    </row>
    <row r="1901" spans="7:9">
      <c r="G1901" s="17"/>
      <c r="I1901" s="17"/>
    </row>
    <row r="1902" spans="7:9">
      <c r="G1902" s="17"/>
      <c r="I1902" s="17"/>
    </row>
    <row r="1903" spans="7:9">
      <c r="G1903" s="17"/>
      <c r="I1903" s="17"/>
    </row>
    <row r="1904" spans="7:9">
      <c r="G1904" s="17"/>
      <c r="I1904" s="17"/>
    </row>
    <row r="1905" spans="7:9">
      <c r="G1905" s="17"/>
      <c r="I1905" s="17"/>
    </row>
    <row r="1906" spans="7:9">
      <c r="G1906" s="17"/>
      <c r="I1906" s="17"/>
    </row>
    <row r="1907" spans="7:9">
      <c r="G1907" s="17"/>
      <c r="I1907" s="17"/>
    </row>
    <row r="1908" spans="7:9">
      <c r="G1908" s="17"/>
      <c r="I1908" s="17"/>
    </row>
    <row r="1909" spans="7:9">
      <c r="G1909" s="17"/>
      <c r="I1909" s="17"/>
    </row>
    <row r="1910" spans="7:9">
      <c r="G1910" s="17"/>
      <c r="I1910" s="17"/>
    </row>
    <row r="1911" spans="7:9">
      <c r="G1911" s="17"/>
      <c r="I1911" s="17"/>
    </row>
    <row r="1912" spans="7:9">
      <c r="G1912" s="17"/>
      <c r="I1912" s="17"/>
    </row>
    <row r="1913" spans="7:9">
      <c r="G1913" s="17"/>
      <c r="I1913" s="17"/>
    </row>
    <row r="1914" spans="7:9">
      <c r="G1914" s="17"/>
      <c r="I1914" s="17"/>
    </row>
    <row r="1915" spans="7:9">
      <c r="G1915" s="17"/>
      <c r="I1915" s="17"/>
    </row>
    <row r="1916" spans="7:9">
      <c r="G1916" s="17"/>
      <c r="I1916" s="17"/>
    </row>
    <row r="1917" spans="7:9">
      <c r="G1917" s="17"/>
      <c r="I1917" s="17"/>
    </row>
    <row r="1918" spans="7:9">
      <c r="G1918" s="17"/>
      <c r="I1918" s="17"/>
    </row>
    <row r="1919" spans="7:9">
      <c r="G1919" s="17"/>
      <c r="I1919" s="17"/>
    </row>
    <row r="1920" spans="7:9">
      <c r="G1920" s="17"/>
      <c r="I1920" s="17"/>
    </row>
    <row r="1921" spans="7:9">
      <c r="G1921" s="17"/>
      <c r="I1921" s="17"/>
    </row>
    <row r="1922" spans="7:9">
      <c r="G1922" s="17"/>
      <c r="I1922" s="17"/>
    </row>
    <row r="1923" spans="7:9">
      <c r="G1923" s="17"/>
      <c r="I1923" s="17"/>
    </row>
    <row r="1924" spans="7:9">
      <c r="G1924" s="17"/>
      <c r="I1924" s="17"/>
    </row>
    <row r="1925" spans="7:9">
      <c r="G1925" s="17"/>
      <c r="I1925" s="17"/>
    </row>
    <row r="1926" spans="7:9">
      <c r="G1926" s="17"/>
      <c r="I1926" s="17"/>
    </row>
    <row r="1927" spans="7:9">
      <c r="G1927" s="17"/>
      <c r="I1927" s="17"/>
    </row>
    <row r="1928" spans="7:9">
      <c r="G1928" s="17"/>
      <c r="I1928" s="17"/>
    </row>
    <row r="1929" spans="7:9">
      <c r="G1929" s="17"/>
      <c r="I1929" s="17"/>
    </row>
    <row r="1930" spans="7:9">
      <c r="G1930" s="17"/>
      <c r="I1930" s="17"/>
    </row>
    <row r="1931" spans="7:9">
      <c r="G1931" s="17"/>
      <c r="I1931" s="17"/>
    </row>
    <row r="1932" spans="7:9">
      <c r="G1932" s="17"/>
      <c r="I1932" s="17"/>
    </row>
    <row r="1933" spans="7:9">
      <c r="G1933" s="17"/>
      <c r="I1933" s="17"/>
    </row>
    <row r="1934" spans="7:9">
      <c r="G1934" s="17"/>
      <c r="I1934" s="17"/>
    </row>
    <row r="1935" spans="7:9">
      <c r="G1935" s="17"/>
      <c r="I1935" s="17"/>
    </row>
    <row r="1936" spans="7:9">
      <c r="G1936" s="17"/>
      <c r="I1936" s="17"/>
    </row>
    <row r="1937" spans="7:9">
      <c r="G1937" s="17"/>
      <c r="I1937" s="17"/>
    </row>
    <row r="1938" spans="7:9">
      <c r="G1938" s="17"/>
      <c r="I1938" s="17"/>
    </row>
    <row r="1939" spans="7:9">
      <c r="G1939" s="17"/>
      <c r="I1939" s="17"/>
    </row>
    <row r="1940" spans="7:9">
      <c r="G1940" s="17"/>
      <c r="I1940" s="17"/>
    </row>
    <row r="1941" spans="7:9">
      <c r="G1941" s="17"/>
      <c r="I1941" s="17"/>
    </row>
    <row r="1942" spans="7:9">
      <c r="G1942" s="17"/>
      <c r="I1942" s="17"/>
    </row>
    <row r="1943" spans="7:9">
      <c r="G1943" s="17"/>
      <c r="I1943" s="17"/>
    </row>
    <row r="1944" spans="7:9">
      <c r="G1944" s="17"/>
      <c r="I1944" s="17"/>
    </row>
    <row r="1945" spans="7:9">
      <c r="G1945" s="17"/>
      <c r="I1945" s="17"/>
    </row>
    <row r="1946" spans="7:9">
      <c r="G1946" s="17"/>
      <c r="I1946" s="17"/>
    </row>
    <row r="1947" spans="7:9">
      <c r="G1947" s="17"/>
      <c r="I1947" s="17"/>
    </row>
    <row r="1948" spans="7:9">
      <c r="G1948" s="17"/>
      <c r="I1948" s="17"/>
    </row>
    <row r="1949" spans="7:9">
      <c r="G1949" s="17"/>
      <c r="I1949" s="17"/>
    </row>
    <row r="1950" spans="7:9">
      <c r="G1950" s="17"/>
      <c r="I1950" s="17"/>
    </row>
    <row r="1951" spans="7:9">
      <c r="G1951" s="17"/>
      <c r="I1951" s="17"/>
    </row>
    <row r="1952" spans="7:9">
      <c r="G1952" s="17"/>
      <c r="I1952" s="17"/>
    </row>
    <row r="1953" spans="7:9">
      <c r="G1953" s="17"/>
      <c r="I1953" s="17"/>
    </row>
    <row r="1954" spans="7:9">
      <c r="G1954" s="17"/>
      <c r="I1954" s="17"/>
    </row>
    <row r="1955" spans="7:9">
      <c r="G1955" s="17"/>
      <c r="I1955" s="17"/>
    </row>
    <row r="1956" spans="7:9">
      <c r="G1956" s="17"/>
      <c r="I1956" s="17"/>
    </row>
    <row r="1957" spans="7:9">
      <c r="G1957" s="17"/>
      <c r="I1957" s="17"/>
    </row>
    <row r="1958" spans="7:9">
      <c r="G1958" s="17"/>
      <c r="I1958" s="17"/>
    </row>
    <row r="1959" spans="7:9">
      <c r="G1959" s="17"/>
      <c r="I1959" s="17"/>
    </row>
    <row r="1960" spans="7:9">
      <c r="G1960" s="17"/>
      <c r="I1960" s="17"/>
    </row>
    <row r="1961" spans="7:9">
      <c r="G1961" s="17"/>
      <c r="I1961" s="17"/>
    </row>
    <row r="1962" spans="7:9">
      <c r="G1962" s="17"/>
      <c r="I1962" s="17"/>
    </row>
    <row r="1963" spans="7:9">
      <c r="G1963" s="17"/>
      <c r="I1963" s="17"/>
    </row>
    <row r="1964" spans="7:9">
      <c r="G1964" s="17"/>
      <c r="I1964" s="17"/>
    </row>
    <row r="1965" spans="7:9">
      <c r="G1965" s="17"/>
      <c r="I1965" s="17"/>
    </row>
    <row r="1966" spans="7:9">
      <c r="G1966" s="17"/>
      <c r="I1966" s="17"/>
    </row>
    <row r="1967" spans="7:9">
      <c r="G1967" s="17"/>
      <c r="I1967" s="17"/>
    </row>
    <row r="1968" spans="7:9">
      <c r="G1968" s="17"/>
      <c r="I1968" s="17"/>
    </row>
    <row r="1969" spans="7:9">
      <c r="G1969" s="17"/>
      <c r="I1969" s="17"/>
    </row>
    <row r="1970" spans="7:9">
      <c r="G1970" s="17"/>
      <c r="I1970" s="17"/>
    </row>
    <row r="1971" spans="7:9">
      <c r="G1971" s="17"/>
      <c r="I1971" s="17"/>
    </row>
    <row r="1972" spans="7:9">
      <c r="G1972" s="17"/>
      <c r="I1972" s="17"/>
    </row>
    <row r="1973" spans="7:9">
      <c r="G1973" s="17"/>
      <c r="I1973" s="17"/>
    </row>
    <row r="1974" spans="7:9">
      <c r="G1974" s="17"/>
      <c r="I1974" s="17"/>
    </row>
    <row r="1975" spans="7:9">
      <c r="G1975" s="17"/>
      <c r="I1975" s="17"/>
    </row>
    <row r="1976" spans="7:9">
      <c r="G1976" s="17"/>
      <c r="I1976" s="17"/>
    </row>
    <row r="1977" spans="7:9">
      <c r="G1977" s="17"/>
      <c r="I1977" s="17"/>
    </row>
    <row r="1978" spans="7:9">
      <c r="G1978" s="17"/>
      <c r="I1978" s="17"/>
    </row>
    <row r="1979" spans="7:9">
      <c r="G1979" s="17"/>
      <c r="I1979" s="17"/>
    </row>
    <row r="1980" spans="7:9">
      <c r="G1980" s="17"/>
      <c r="I1980" s="17"/>
    </row>
    <row r="1981" spans="7:9">
      <c r="G1981" s="17"/>
      <c r="I1981" s="17"/>
    </row>
    <row r="1982" spans="7:9">
      <c r="G1982" s="17"/>
      <c r="I1982" s="17"/>
    </row>
    <row r="1983" spans="7:9">
      <c r="G1983" s="17"/>
      <c r="I1983" s="17"/>
    </row>
    <row r="1984" spans="7:9">
      <c r="G1984" s="17"/>
      <c r="I1984" s="17"/>
    </row>
    <row r="1985" spans="7:9">
      <c r="G1985" s="17"/>
      <c r="I1985" s="17"/>
    </row>
    <row r="1986" spans="7:9">
      <c r="G1986" s="17"/>
      <c r="I1986" s="17"/>
    </row>
    <row r="1987" spans="7:9">
      <c r="G1987" s="17"/>
      <c r="I1987" s="17"/>
    </row>
    <row r="1988" spans="7:9">
      <c r="G1988" s="17"/>
      <c r="I1988" s="17"/>
    </row>
    <row r="1989" spans="7:9">
      <c r="G1989" s="17"/>
      <c r="I1989" s="17"/>
    </row>
    <row r="1990" spans="7:9">
      <c r="G1990" s="17"/>
      <c r="I1990" s="17"/>
    </row>
    <row r="1991" spans="7:9">
      <c r="G1991" s="17"/>
      <c r="I1991" s="17"/>
    </row>
    <row r="1992" spans="7:9">
      <c r="G1992" s="17"/>
      <c r="I1992" s="17"/>
    </row>
    <row r="1993" spans="7:9">
      <c r="G1993" s="17"/>
      <c r="I1993" s="17"/>
    </row>
    <row r="1994" spans="7:9">
      <c r="G1994" s="17"/>
      <c r="I1994" s="17"/>
    </row>
    <row r="1995" spans="7:9">
      <c r="G1995" s="17"/>
      <c r="I1995" s="17"/>
    </row>
    <row r="1996" spans="7:9">
      <c r="G1996" s="17"/>
      <c r="I1996" s="17"/>
    </row>
    <row r="1997" spans="7:9">
      <c r="G1997" s="17"/>
      <c r="I1997" s="17"/>
    </row>
    <row r="1998" spans="7:9">
      <c r="G1998" s="17"/>
      <c r="I1998" s="17"/>
    </row>
    <row r="1999" spans="7:9">
      <c r="G1999" s="17"/>
      <c r="I1999" s="17"/>
    </row>
    <row r="2000" spans="7:9">
      <c r="G2000" s="17"/>
      <c r="I2000" s="17"/>
    </row>
    <row r="2001" spans="7:9">
      <c r="G2001" s="17"/>
      <c r="I2001" s="17"/>
    </row>
    <row r="2002" spans="7:9">
      <c r="G2002" s="17"/>
      <c r="I2002" s="17"/>
    </row>
    <row r="2003" spans="7:9">
      <c r="G2003" s="17"/>
      <c r="I2003" s="17"/>
    </row>
    <row r="2004" spans="7:9">
      <c r="G2004" s="17"/>
      <c r="I2004" s="17"/>
    </row>
    <row r="2005" spans="7:9">
      <c r="G2005" s="17"/>
      <c r="I2005" s="17"/>
    </row>
    <row r="2006" spans="7:9">
      <c r="G2006" s="17"/>
      <c r="I2006" s="17"/>
    </row>
    <row r="2007" spans="7:9">
      <c r="G2007" s="17"/>
      <c r="I2007" s="17"/>
    </row>
    <row r="2008" spans="7:9">
      <c r="G2008" s="17"/>
      <c r="I2008" s="17"/>
    </row>
    <row r="2009" spans="7:9">
      <c r="G2009" s="17"/>
      <c r="I2009" s="17"/>
    </row>
    <row r="2010" spans="7:9">
      <c r="G2010" s="17"/>
      <c r="I2010" s="17"/>
    </row>
    <row r="2011" spans="7:9">
      <c r="G2011" s="17"/>
      <c r="I2011" s="17"/>
    </row>
    <row r="2012" spans="7:9">
      <c r="G2012" s="17"/>
      <c r="I2012" s="17"/>
    </row>
    <row r="2013" spans="7:9">
      <c r="G2013" s="17"/>
      <c r="I2013" s="17"/>
    </row>
    <row r="2014" spans="7:9">
      <c r="G2014" s="17"/>
      <c r="I2014" s="17"/>
    </row>
    <row r="2015" spans="7:9">
      <c r="G2015" s="17"/>
      <c r="I2015" s="17"/>
    </row>
    <row r="2016" spans="7:9">
      <c r="G2016" s="17"/>
      <c r="I2016" s="17"/>
    </row>
    <row r="2017" spans="7:9">
      <c r="G2017" s="17"/>
      <c r="I2017" s="17"/>
    </row>
    <row r="2018" spans="7:9">
      <c r="G2018" s="17"/>
      <c r="I2018" s="17"/>
    </row>
    <row r="2019" spans="7:9">
      <c r="G2019" s="17"/>
      <c r="I2019" s="17"/>
    </row>
    <row r="2020" spans="7:9">
      <c r="G2020" s="17"/>
      <c r="I2020" s="17"/>
    </row>
    <row r="2021" spans="7:9">
      <c r="G2021" s="17"/>
      <c r="I2021" s="17"/>
    </row>
    <row r="2022" spans="7:9">
      <c r="G2022" s="17"/>
      <c r="I2022" s="17"/>
    </row>
    <row r="2023" spans="7:9">
      <c r="G2023" s="17"/>
      <c r="I2023" s="17"/>
    </row>
    <row r="2024" spans="7:9">
      <c r="G2024" s="17"/>
      <c r="I2024" s="17"/>
    </row>
    <row r="2025" spans="7:9">
      <c r="G2025" s="17"/>
      <c r="I2025" s="17"/>
    </row>
    <row r="2026" spans="7:9">
      <c r="G2026" s="17"/>
      <c r="I2026" s="17"/>
    </row>
    <row r="2027" spans="7:9">
      <c r="G2027" s="17"/>
      <c r="I2027" s="17"/>
    </row>
    <row r="2028" spans="7:9">
      <c r="G2028" s="17"/>
      <c r="I2028" s="17"/>
    </row>
    <row r="2029" spans="7:9">
      <c r="G2029" s="17"/>
      <c r="I2029" s="17"/>
    </row>
    <row r="2030" spans="7:9">
      <c r="G2030" s="17"/>
      <c r="I2030" s="17"/>
    </row>
    <row r="2031" spans="7:9">
      <c r="G2031" s="17"/>
      <c r="I2031" s="17"/>
    </row>
    <row r="2032" spans="7:9">
      <c r="G2032" s="17"/>
      <c r="I2032" s="17"/>
    </row>
    <row r="2033" spans="7:9">
      <c r="G2033" s="17"/>
      <c r="I2033" s="17"/>
    </row>
    <row r="2034" spans="7:9">
      <c r="G2034" s="17"/>
      <c r="I2034" s="17"/>
    </row>
    <row r="2035" spans="7:9">
      <c r="G2035" s="17"/>
      <c r="I2035" s="17"/>
    </row>
    <row r="2036" spans="7:9">
      <c r="G2036" s="17"/>
      <c r="I2036" s="17"/>
    </row>
    <row r="2037" spans="7:9">
      <c r="G2037" s="17"/>
      <c r="I2037" s="17"/>
    </row>
    <row r="2038" spans="7:9">
      <c r="G2038" s="17"/>
      <c r="I2038" s="17"/>
    </row>
    <row r="2039" spans="7:9">
      <c r="G2039" s="17"/>
      <c r="I2039" s="17"/>
    </row>
    <row r="2040" spans="7:9">
      <c r="G2040" s="17"/>
      <c r="I2040" s="17"/>
    </row>
    <row r="2041" spans="7:9">
      <c r="G2041" s="17"/>
      <c r="I2041" s="17"/>
    </row>
    <row r="2042" spans="7:9">
      <c r="G2042" s="17"/>
      <c r="I2042" s="17"/>
    </row>
    <row r="2043" spans="7:9">
      <c r="G2043" s="17"/>
      <c r="I2043" s="17"/>
    </row>
    <row r="2044" spans="7:9">
      <c r="G2044" s="17"/>
      <c r="I2044" s="17"/>
    </row>
    <row r="2045" spans="7:9">
      <c r="G2045" s="17"/>
      <c r="I2045" s="17"/>
    </row>
    <row r="2046" spans="7:9">
      <c r="G2046" s="17"/>
      <c r="I2046" s="17"/>
    </row>
    <row r="2047" spans="7:9">
      <c r="G2047" s="17"/>
      <c r="I2047" s="17"/>
    </row>
    <row r="2048" spans="7:9">
      <c r="G2048" s="17"/>
      <c r="I2048" s="17"/>
    </row>
    <row r="2049" spans="7:9">
      <c r="G2049" s="17"/>
      <c r="I2049" s="17"/>
    </row>
    <row r="2050" spans="7:9">
      <c r="G2050" s="17"/>
      <c r="I2050" s="17"/>
    </row>
    <row r="2051" spans="7:9">
      <c r="G2051" s="17"/>
      <c r="I2051" s="17"/>
    </row>
    <row r="2052" spans="7:9">
      <c r="G2052" s="17"/>
      <c r="I2052" s="17"/>
    </row>
    <row r="2053" spans="7:9">
      <c r="G2053" s="17"/>
      <c r="I2053" s="17"/>
    </row>
    <row r="2054" spans="7:9">
      <c r="G2054" s="17"/>
      <c r="I2054" s="17"/>
    </row>
    <row r="2055" spans="7:9">
      <c r="G2055" s="17"/>
      <c r="I2055" s="17"/>
    </row>
    <row r="2056" spans="7:9">
      <c r="G2056" s="17"/>
      <c r="I2056" s="17"/>
    </row>
    <row r="2057" spans="7:9">
      <c r="G2057" s="17"/>
      <c r="I2057" s="17"/>
    </row>
    <row r="2058" spans="7:9">
      <c r="G2058" s="17"/>
      <c r="I2058" s="17"/>
    </row>
    <row r="2059" spans="7:9">
      <c r="G2059" s="17"/>
      <c r="I2059" s="17"/>
    </row>
    <row r="2060" spans="7:9">
      <c r="G2060" s="17"/>
      <c r="I2060" s="17"/>
    </row>
    <row r="2061" spans="7:9">
      <c r="G2061" s="17"/>
      <c r="I2061" s="17"/>
    </row>
    <row r="2062" spans="7:9">
      <c r="G2062" s="17"/>
      <c r="I2062" s="17"/>
    </row>
    <row r="2063" spans="7:9">
      <c r="G2063" s="17"/>
      <c r="I2063" s="17"/>
    </row>
    <row r="2064" spans="7:9">
      <c r="G2064" s="17"/>
      <c r="I2064" s="17"/>
    </row>
    <row r="2065" spans="7:9">
      <c r="G2065" s="17"/>
      <c r="I2065" s="17"/>
    </row>
    <row r="2066" spans="7:9">
      <c r="G2066" s="17"/>
      <c r="I2066" s="17"/>
    </row>
    <row r="2067" spans="7:9">
      <c r="G2067" s="17"/>
      <c r="I2067" s="17"/>
    </row>
    <row r="2068" spans="7:9">
      <c r="G2068" s="17"/>
      <c r="I2068" s="17"/>
    </row>
    <row r="2069" spans="7:9">
      <c r="G2069" s="17"/>
      <c r="I2069" s="17"/>
    </row>
    <row r="2070" spans="7:9">
      <c r="G2070" s="17"/>
      <c r="I2070" s="17"/>
    </row>
    <row r="2071" spans="7:9">
      <c r="G2071" s="17"/>
      <c r="I2071" s="17"/>
    </row>
    <row r="2072" spans="7:9">
      <c r="G2072" s="17"/>
      <c r="I2072" s="17"/>
    </row>
    <row r="2073" spans="7:9">
      <c r="G2073" s="17"/>
      <c r="I2073" s="17"/>
    </row>
    <row r="2074" spans="7:9">
      <c r="G2074" s="17"/>
      <c r="I2074" s="17"/>
    </row>
    <row r="2075" spans="7:9">
      <c r="G2075" s="17"/>
      <c r="I2075" s="17"/>
    </row>
    <row r="2076" spans="7:9">
      <c r="G2076" s="17"/>
      <c r="I2076" s="17"/>
    </row>
    <row r="2077" spans="7:9">
      <c r="G2077" s="17"/>
      <c r="I2077" s="17"/>
    </row>
    <row r="2078" spans="7:9">
      <c r="G2078" s="17"/>
      <c r="I2078" s="17"/>
    </row>
    <row r="2079" spans="7:9">
      <c r="G2079" s="17"/>
      <c r="I2079" s="17"/>
    </row>
    <row r="2080" spans="7:9">
      <c r="G2080" s="17"/>
      <c r="I2080" s="17"/>
    </row>
    <row r="2081" spans="7:9">
      <c r="G2081" s="17"/>
      <c r="I2081" s="17"/>
    </row>
    <row r="2082" spans="7:9">
      <c r="G2082" s="17"/>
      <c r="I2082" s="17"/>
    </row>
    <row r="2083" spans="7:9">
      <c r="G2083" s="17"/>
      <c r="I2083" s="17"/>
    </row>
    <row r="2084" spans="7:9">
      <c r="G2084" s="17"/>
      <c r="I2084" s="17"/>
    </row>
    <row r="2085" spans="7:9">
      <c r="G2085" s="17"/>
      <c r="I2085" s="17"/>
    </row>
    <row r="2086" spans="7:9">
      <c r="G2086" s="17"/>
      <c r="I2086" s="17"/>
    </row>
    <row r="2087" spans="7:9">
      <c r="G2087" s="17"/>
      <c r="I2087" s="17"/>
    </row>
    <row r="2088" spans="7:9">
      <c r="G2088" s="17"/>
      <c r="I2088" s="17"/>
    </row>
    <row r="2089" spans="7:9">
      <c r="G2089" s="17"/>
      <c r="I2089" s="17"/>
    </row>
    <row r="2090" spans="7:9">
      <c r="G2090" s="17"/>
      <c r="I2090" s="17"/>
    </row>
    <row r="2091" spans="7:9">
      <c r="G2091" s="17"/>
      <c r="I2091" s="17"/>
    </row>
    <row r="2092" spans="7:9">
      <c r="G2092" s="17"/>
      <c r="I2092" s="17"/>
    </row>
    <row r="2093" spans="7:9">
      <c r="G2093" s="17"/>
      <c r="I2093" s="17"/>
    </row>
    <row r="2094" spans="7:9">
      <c r="G2094" s="17"/>
      <c r="I2094" s="17"/>
    </row>
    <row r="2095" spans="7:9">
      <c r="G2095" s="17"/>
      <c r="I2095" s="17"/>
    </row>
    <row r="2096" spans="7:9">
      <c r="G2096" s="17"/>
      <c r="I2096" s="17"/>
    </row>
    <row r="2097" spans="7:9">
      <c r="G2097" s="17"/>
      <c r="I2097" s="17"/>
    </row>
    <row r="2098" spans="7:9">
      <c r="G2098" s="17"/>
      <c r="I2098" s="17"/>
    </row>
    <row r="2099" spans="7:9">
      <c r="G2099" s="17"/>
      <c r="I2099" s="17"/>
    </row>
    <row r="2100" spans="7:9">
      <c r="G2100" s="17"/>
      <c r="I2100" s="17"/>
    </row>
    <row r="2101" spans="7:9">
      <c r="G2101" s="17"/>
      <c r="I2101" s="17"/>
    </row>
    <row r="2102" spans="7:9">
      <c r="G2102" s="17"/>
      <c r="I2102" s="17"/>
    </row>
    <row r="2103" spans="7:9">
      <c r="G2103" s="17"/>
      <c r="I2103" s="17"/>
    </row>
    <row r="2104" spans="7:9">
      <c r="G2104" s="17"/>
      <c r="I2104" s="17"/>
    </row>
    <row r="2105" spans="7:9">
      <c r="G2105" s="17"/>
      <c r="I2105" s="17"/>
    </row>
    <row r="2106" spans="7:9">
      <c r="G2106" s="17"/>
      <c r="I2106" s="17"/>
    </row>
    <row r="2107" spans="7:9">
      <c r="G2107" s="17"/>
      <c r="I2107" s="17"/>
    </row>
    <row r="2108" spans="7:9">
      <c r="G2108" s="17"/>
      <c r="I2108" s="17"/>
    </row>
    <row r="2109" spans="7:9">
      <c r="G2109" s="17"/>
      <c r="I2109" s="17"/>
    </row>
    <row r="2110" spans="7:9">
      <c r="G2110" s="17"/>
      <c r="I2110" s="17"/>
    </row>
    <row r="2111" spans="7:9">
      <c r="G2111" s="17"/>
      <c r="I2111" s="17"/>
    </row>
    <row r="2112" spans="7:9">
      <c r="G2112" s="17"/>
      <c r="I2112" s="17"/>
    </row>
    <row r="2113" spans="7:9">
      <c r="G2113" s="17"/>
      <c r="I2113" s="17"/>
    </row>
    <row r="2114" spans="7:9">
      <c r="G2114" s="17"/>
      <c r="I2114" s="17"/>
    </row>
    <row r="2115" spans="7:9">
      <c r="G2115" s="17"/>
      <c r="I2115" s="17"/>
    </row>
    <row r="2116" spans="7:9">
      <c r="G2116" s="17"/>
      <c r="I2116" s="17"/>
    </row>
    <row r="2117" spans="7:9">
      <c r="G2117" s="17"/>
      <c r="I2117" s="17"/>
    </row>
    <row r="2118" spans="7:9">
      <c r="G2118" s="17"/>
      <c r="I2118" s="17"/>
    </row>
    <row r="2119" spans="7:9">
      <c r="G2119" s="17"/>
      <c r="I2119" s="17"/>
    </row>
    <row r="2120" spans="7:9">
      <c r="G2120" s="17"/>
      <c r="I2120" s="17"/>
    </row>
    <row r="2121" spans="7:9">
      <c r="G2121" s="17"/>
      <c r="I2121" s="17"/>
    </row>
    <row r="2122" spans="7:9">
      <c r="G2122" s="17"/>
      <c r="I2122" s="17"/>
    </row>
    <row r="2123" spans="7:9">
      <c r="G2123" s="17"/>
      <c r="I2123" s="17"/>
    </row>
    <row r="2124" spans="7:9">
      <c r="G2124" s="17"/>
      <c r="I2124" s="17"/>
    </row>
    <row r="2125" spans="7:9">
      <c r="G2125" s="17"/>
      <c r="I2125" s="17"/>
    </row>
    <row r="2126" spans="7:9">
      <c r="G2126" s="17"/>
      <c r="I2126" s="17"/>
    </row>
    <row r="2127" spans="7:9">
      <c r="G2127" s="17"/>
      <c r="I2127" s="17"/>
    </row>
    <row r="2128" spans="7:9">
      <c r="G2128" s="17"/>
      <c r="I2128" s="17"/>
    </row>
    <row r="2129" spans="7:9">
      <c r="G2129" s="17"/>
      <c r="I2129" s="17"/>
    </row>
    <row r="2130" spans="7:9">
      <c r="G2130" s="17"/>
      <c r="I2130" s="17"/>
    </row>
    <row r="2131" spans="7:9">
      <c r="G2131" s="17"/>
      <c r="I2131" s="17"/>
    </row>
    <row r="2132" spans="7:9">
      <c r="G2132" s="17"/>
      <c r="I2132" s="17"/>
    </row>
    <row r="2133" spans="7:9">
      <c r="G2133" s="17"/>
      <c r="I2133" s="17"/>
    </row>
    <row r="2134" spans="7:9">
      <c r="G2134" s="17"/>
      <c r="I2134" s="17"/>
    </row>
    <row r="2135" spans="7:9">
      <c r="G2135" s="17"/>
      <c r="I2135" s="17"/>
    </row>
    <row r="2136" spans="7:9">
      <c r="G2136" s="17"/>
      <c r="I2136" s="17"/>
    </row>
    <row r="2137" spans="7:9">
      <c r="G2137" s="17"/>
      <c r="I2137" s="17"/>
    </row>
    <row r="2138" spans="7:9">
      <c r="G2138" s="17"/>
      <c r="I2138" s="17"/>
    </row>
    <row r="2139" spans="7:9">
      <c r="G2139" s="17"/>
      <c r="I2139" s="17"/>
    </row>
    <row r="2140" spans="7:9">
      <c r="G2140" s="17"/>
      <c r="I2140" s="17"/>
    </row>
    <row r="2141" spans="7:9">
      <c r="G2141" s="17"/>
      <c r="I2141" s="17"/>
    </row>
    <row r="2142" spans="7:9">
      <c r="G2142" s="17"/>
      <c r="I2142" s="17"/>
    </row>
    <row r="2143" spans="7:9">
      <c r="G2143" s="17"/>
      <c r="I2143" s="17"/>
    </row>
    <row r="2144" spans="7:9">
      <c r="G2144" s="17"/>
      <c r="I2144" s="17"/>
    </row>
    <row r="2145" spans="7:9">
      <c r="G2145" s="17"/>
      <c r="I2145" s="17"/>
    </row>
    <row r="2146" spans="7:9">
      <c r="G2146" s="17"/>
      <c r="I2146" s="17"/>
    </row>
    <row r="2147" spans="7:9">
      <c r="G2147" s="17"/>
      <c r="I2147" s="17"/>
    </row>
    <row r="2148" spans="7:9">
      <c r="G2148" s="17"/>
      <c r="I2148" s="17"/>
    </row>
    <row r="2149" spans="7:9">
      <c r="G2149" s="17"/>
      <c r="I2149" s="17"/>
    </row>
    <row r="2150" spans="7:9">
      <c r="G2150" s="17"/>
      <c r="I2150" s="17"/>
    </row>
    <row r="2151" spans="7:9">
      <c r="G2151" s="17"/>
      <c r="I2151" s="17"/>
    </row>
    <row r="2152" spans="7:9">
      <c r="G2152" s="17"/>
      <c r="I2152" s="17"/>
    </row>
    <row r="2153" spans="7:9">
      <c r="G2153" s="17"/>
      <c r="I2153" s="17"/>
    </row>
    <row r="2154" spans="7:9">
      <c r="G2154" s="17"/>
      <c r="I2154" s="17"/>
    </row>
    <row r="2155" spans="7:9">
      <c r="G2155" s="17"/>
      <c r="I2155" s="17"/>
    </row>
    <row r="2156" spans="7:9">
      <c r="G2156" s="17"/>
      <c r="I2156" s="17"/>
    </row>
    <row r="2157" spans="7:9">
      <c r="G2157" s="17"/>
      <c r="I2157" s="17"/>
    </row>
    <row r="2158" spans="7:9">
      <c r="G2158" s="17"/>
      <c r="I2158" s="17"/>
    </row>
    <row r="2159" spans="7:9">
      <c r="G2159" s="17"/>
      <c r="I2159" s="17"/>
    </row>
    <row r="2160" spans="7:9">
      <c r="G2160" s="17"/>
      <c r="I2160" s="17"/>
    </row>
    <row r="2161" spans="7:9">
      <c r="G2161" s="17"/>
      <c r="I2161" s="17"/>
    </row>
    <row r="2162" spans="7:9">
      <c r="G2162" s="17"/>
      <c r="I2162" s="17"/>
    </row>
    <row r="2163" spans="7:9">
      <c r="G2163" s="17"/>
      <c r="I2163" s="17"/>
    </row>
    <row r="2164" spans="7:9">
      <c r="G2164" s="17"/>
      <c r="I2164" s="17"/>
    </row>
    <row r="2165" spans="7:9">
      <c r="G2165" s="17"/>
      <c r="I2165" s="17"/>
    </row>
    <row r="2166" spans="7:9">
      <c r="G2166" s="17"/>
      <c r="I2166" s="17"/>
    </row>
    <row r="2167" spans="7:9">
      <c r="G2167" s="17"/>
      <c r="I2167" s="17"/>
    </row>
    <row r="2168" spans="7:9">
      <c r="G2168" s="17"/>
      <c r="I2168" s="17"/>
    </row>
    <row r="2169" spans="7:9">
      <c r="G2169" s="17"/>
      <c r="I2169" s="17"/>
    </row>
    <row r="2170" spans="7:9">
      <c r="G2170" s="17"/>
      <c r="I2170" s="17"/>
    </row>
    <row r="2171" spans="7:9">
      <c r="G2171" s="17"/>
      <c r="I2171" s="17"/>
    </row>
    <row r="2172" spans="7:9">
      <c r="G2172" s="17"/>
      <c r="I2172" s="17"/>
    </row>
    <row r="2173" spans="7:9">
      <c r="G2173" s="17"/>
      <c r="I2173" s="17"/>
    </row>
    <row r="2174" spans="7:9">
      <c r="G2174" s="17"/>
      <c r="I2174" s="17"/>
    </row>
    <row r="2175" spans="7:9">
      <c r="G2175" s="17"/>
      <c r="I2175" s="17"/>
    </row>
    <row r="2176" spans="7:9">
      <c r="G2176" s="17"/>
      <c r="I2176" s="17"/>
    </row>
    <row r="2177" spans="7:9">
      <c r="G2177" s="17"/>
      <c r="I2177" s="17"/>
    </row>
    <row r="2178" spans="7:9">
      <c r="G2178" s="17"/>
      <c r="I2178" s="17"/>
    </row>
    <row r="2179" spans="7:9">
      <c r="G2179" s="17"/>
      <c r="I2179" s="17"/>
    </row>
    <row r="2180" spans="7:9">
      <c r="G2180" s="17"/>
      <c r="I2180" s="17"/>
    </row>
    <row r="2181" spans="7:9">
      <c r="G2181" s="17"/>
      <c r="I2181" s="17"/>
    </row>
    <row r="2182" spans="7:9">
      <c r="G2182" s="17"/>
      <c r="I2182" s="17"/>
    </row>
    <row r="2183" spans="7:9">
      <c r="G2183" s="17"/>
      <c r="I2183" s="17"/>
    </row>
    <row r="2184" spans="7:9">
      <c r="G2184" s="17"/>
      <c r="I2184" s="17"/>
    </row>
    <row r="2185" spans="7:9">
      <c r="G2185" s="17"/>
      <c r="I2185" s="17"/>
    </row>
    <row r="2186" spans="7:9">
      <c r="G2186" s="17"/>
      <c r="I2186" s="17"/>
    </row>
    <row r="2187" spans="7:9">
      <c r="G2187" s="17"/>
      <c r="I2187" s="17"/>
    </row>
    <row r="2188" spans="7:9">
      <c r="G2188" s="17"/>
      <c r="I2188" s="17"/>
    </row>
    <row r="2189" spans="7:9">
      <c r="G2189" s="17"/>
      <c r="I2189" s="17"/>
    </row>
    <row r="2190" spans="7:9">
      <c r="G2190" s="17"/>
      <c r="I2190" s="17"/>
    </row>
    <row r="2191" spans="7:9">
      <c r="G2191" s="17"/>
      <c r="I2191" s="17"/>
    </row>
    <row r="2192" spans="7:9">
      <c r="G2192" s="17"/>
      <c r="I2192" s="17"/>
    </row>
    <row r="2193" spans="7:9">
      <c r="G2193" s="17"/>
      <c r="I2193" s="17"/>
    </row>
    <row r="2194" spans="7:9">
      <c r="G2194" s="17"/>
      <c r="I2194" s="17"/>
    </row>
    <row r="2195" spans="7:9">
      <c r="G2195" s="17"/>
      <c r="I2195" s="17"/>
    </row>
    <row r="2196" spans="7:9">
      <c r="G2196" s="17"/>
      <c r="I2196" s="17"/>
    </row>
    <row r="2197" spans="7:9">
      <c r="G2197" s="17"/>
      <c r="I2197" s="17"/>
    </row>
    <row r="2198" spans="7:9">
      <c r="G2198" s="17"/>
      <c r="I2198" s="17"/>
    </row>
    <row r="2199" spans="7:9">
      <c r="G2199" s="17"/>
      <c r="I2199" s="17"/>
    </row>
    <row r="2200" spans="7:9">
      <c r="G2200" s="17"/>
      <c r="I2200" s="17"/>
    </row>
    <row r="2201" spans="7:9">
      <c r="G2201" s="17"/>
      <c r="I2201" s="17"/>
    </row>
    <row r="2202" spans="7:9">
      <c r="G2202" s="17"/>
      <c r="I2202" s="17"/>
    </row>
    <row r="2203" spans="7:9">
      <c r="G2203" s="17"/>
      <c r="I2203" s="17"/>
    </row>
    <row r="2204" spans="7:9">
      <c r="G2204" s="17"/>
      <c r="I2204" s="17"/>
    </row>
    <row r="2205" spans="7:9">
      <c r="G2205" s="17"/>
      <c r="I2205" s="17"/>
    </row>
    <row r="2206" spans="7:9">
      <c r="G2206" s="17"/>
      <c r="I2206" s="17"/>
    </row>
    <row r="2207" spans="7:9">
      <c r="G2207" s="17"/>
      <c r="I2207" s="17"/>
    </row>
    <row r="2208" spans="7:9">
      <c r="G2208" s="17"/>
      <c r="I2208" s="17"/>
    </row>
    <row r="2209" spans="7:9">
      <c r="G2209" s="17"/>
      <c r="I2209" s="17"/>
    </row>
    <row r="2210" spans="7:9">
      <c r="G2210" s="17"/>
      <c r="I2210" s="17"/>
    </row>
    <row r="2211" spans="7:9">
      <c r="G2211" s="17"/>
      <c r="I2211" s="17"/>
    </row>
    <row r="2212" spans="7:9">
      <c r="G2212" s="17"/>
      <c r="I2212" s="17"/>
    </row>
    <row r="2213" spans="7:9">
      <c r="G2213" s="17"/>
      <c r="I2213" s="17"/>
    </row>
    <row r="2214" spans="7:9">
      <c r="G2214" s="17"/>
      <c r="I2214" s="17"/>
    </row>
    <row r="2215" spans="7:9">
      <c r="G2215" s="17"/>
      <c r="I2215" s="17"/>
    </row>
    <row r="2216" spans="7:9">
      <c r="G2216" s="17"/>
      <c r="I2216" s="17"/>
    </row>
    <row r="2217" spans="7:9">
      <c r="G2217" s="17"/>
      <c r="I2217" s="17"/>
    </row>
    <row r="2218" spans="7:9">
      <c r="G2218" s="17"/>
      <c r="I2218" s="17"/>
    </row>
    <row r="2219" spans="7:9">
      <c r="G2219" s="17"/>
      <c r="I2219" s="17"/>
    </row>
    <row r="2220" spans="7:9">
      <c r="G2220" s="17"/>
      <c r="I2220" s="17"/>
    </row>
    <row r="2221" spans="7:9">
      <c r="G2221" s="17"/>
      <c r="I2221" s="17"/>
    </row>
    <row r="2222" spans="7:9">
      <c r="G2222" s="17"/>
      <c r="I2222" s="17"/>
    </row>
    <row r="2223" spans="7:9">
      <c r="G2223" s="17"/>
      <c r="I2223" s="17"/>
    </row>
    <row r="2224" spans="7:9">
      <c r="G2224" s="17"/>
      <c r="I2224" s="17"/>
    </row>
    <row r="2225" spans="7:9">
      <c r="G2225" s="17"/>
      <c r="I2225" s="17"/>
    </row>
    <row r="2226" spans="7:9">
      <c r="G2226" s="17"/>
      <c r="I2226" s="17"/>
    </row>
    <row r="2227" spans="7:9">
      <c r="G2227" s="17"/>
      <c r="I2227" s="17"/>
    </row>
    <row r="2228" spans="7:9">
      <c r="G2228" s="17"/>
      <c r="I2228" s="17"/>
    </row>
    <row r="2229" spans="7:9">
      <c r="G2229" s="17"/>
      <c r="I2229" s="17"/>
    </row>
    <row r="2230" spans="7:9">
      <c r="G2230" s="17"/>
      <c r="I2230" s="17"/>
    </row>
    <row r="2231" spans="7:9">
      <c r="G2231" s="17"/>
      <c r="I2231" s="17"/>
    </row>
    <row r="2232" spans="7:9">
      <c r="G2232" s="17"/>
      <c r="I2232" s="17"/>
    </row>
    <row r="2233" spans="7:9">
      <c r="G2233" s="17"/>
      <c r="I2233" s="17"/>
    </row>
    <row r="2234" spans="7:9">
      <c r="G2234" s="17"/>
      <c r="I2234" s="17"/>
    </row>
    <row r="2235" spans="7:9">
      <c r="G2235" s="17"/>
      <c r="I2235" s="17"/>
    </row>
    <row r="2236" spans="7:9">
      <c r="G2236" s="17"/>
      <c r="I2236" s="17"/>
    </row>
    <row r="2237" spans="7:9">
      <c r="G2237" s="17"/>
      <c r="I2237" s="17"/>
    </row>
    <row r="2238" spans="7:9">
      <c r="G2238" s="17"/>
      <c r="I2238" s="17"/>
    </row>
    <row r="2239" spans="7:9">
      <c r="G2239" s="17"/>
      <c r="I2239" s="17"/>
    </row>
    <row r="2240" spans="7:9">
      <c r="G2240" s="17"/>
      <c r="I2240" s="17"/>
    </row>
    <row r="2241" spans="7:9">
      <c r="G2241" s="17"/>
      <c r="I2241" s="17"/>
    </row>
    <row r="2242" spans="7:9">
      <c r="G2242" s="17"/>
      <c r="I2242" s="17"/>
    </row>
    <row r="2243" spans="7:9">
      <c r="G2243" s="17"/>
      <c r="I2243" s="17"/>
    </row>
    <row r="2244" spans="7:9">
      <c r="G2244" s="17"/>
      <c r="I2244" s="17"/>
    </row>
    <row r="2245" spans="7:9">
      <c r="G2245" s="17"/>
      <c r="I2245" s="17"/>
    </row>
    <row r="2246" spans="7:9">
      <c r="G2246" s="17"/>
      <c r="I2246" s="17"/>
    </row>
    <row r="2247" spans="7:9">
      <c r="G2247" s="17"/>
      <c r="I2247" s="17"/>
    </row>
    <row r="2248" spans="7:9">
      <c r="G2248" s="17"/>
      <c r="I2248" s="17"/>
    </row>
  </sheetData>
  <sheetProtection algorithmName="SHA-512" hashValue="3tyL86/1uFOyudtOmTvaVpvONcYb9MOAy2OjdV4+hk1S5qnURmZRbGa9nzme3v+3glnQhUqeU87ozOxQZkhPAw==" saltValue="K4H1TyIzalrqcr4lVkgQJA==" spinCount="100000" sheet="1" objects="1" scenarios="1"/>
  <mergeCells count="82">
    <mergeCell ref="D615:H615"/>
    <mergeCell ref="D620:H620"/>
    <mergeCell ref="D622:H622"/>
    <mergeCell ref="D623:H623"/>
    <mergeCell ref="D596:H596"/>
    <mergeCell ref="D597:H597"/>
    <mergeCell ref="D598:H598"/>
    <mergeCell ref="D599:H599"/>
    <mergeCell ref="D605:H605"/>
    <mergeCell ref="D611:H611"/>
    <mergeCell ref="D595:H595"/>
    <mergeCell ref="D581:H581"/>
    <mergeCell ref="D582:H582"/>
    <mergeCell ref="D583:H583"/>
    <mergeCell ref="D584:H584"/>
    <mergeCell ref="D585:H585"/>
    <mergeCell ref="D586:H586"/>
    <mergeCell ref="D590:H590"/>
    <mergeCell ref="D591:H591"/>
    <mergeCell ref="D592:H592"/>
    <mergeCell ref="D593:H593"/>
    <mergeCell ref="D594:H594"/>
    <mergeCell ref="D580:H580"/>
    <mergeCell ref="D549:H549"/>
    <mergeCell ref="D552:H552"/>
    <mergeCell ref="D553:H553"/>
    <mergeCell ref="D554:H554"/>
    <mergeCell ref="D555:H555"/>
    <mergeCell ref="D556:H556"/>
    <mergeCell ref="D559:H559"/>
    <mergeCell ref="D560:H560"/>
    <mergeCell ref="D569:H569"/>
    <mergeCell ref="D574:H574"/>
    <mergeCell ref="D579:H579"/>
    <mergeCell ref="D548:H548"/>
    <mergeCell ref="D101:F101"/>
    <mergeCell ref="D103:F103"/>
    <mergeCell ref="D105:F105"/>
    <mergeCell ref="D109:H109"/>
    <mergeCell ref="D110:F110"/>
    <mergeCell ref="D542:I542"/>
    <mergeCell ref="D543:H543"/>
    <mergeCell ref="D544:H544"/>
    <mergeCell ref="D545:H545"/>
    <mergeCell ref="D546:H546"/>
    <mergeCell ref="D547:H547"/>
    <mergeCell ref="D100:F100"/>
    <mergeCell ref="D77:E77"/>
    <mergeCell ref="D78:E78"/>
    <mergeCell ref="D85:E85"/>
    <mergeCell ref="D86:E86"/>
    <mergeCell ref="D89:H89"/>
    <mergeCell ref="D91:H91"/>
    <mergeCell ref="D92:F92"/>
    <mergeCell ref="D93:F93"/>
    <mergeCell ref="D94:E94"/>
    <mergeCell ref="D98:F98"/>
    <mergeCell ref="D99:F99"/>
    <mergeCell ref="D76:E76"/>
    <mergeCell ref="D64:E64"/>
    <mergeCell ref="D65:H65"/>
    <mergeCell ref="D66:F66"/>
    <mergeCell ref="D67:H67"/>
    <mergeCell ref="D68:F68"/>
    <mergeCell ref="D70:E70"/>
    <mergeCell ref="D71:F71"/>
    <mergeCell ref="D72:E72"/>
    <mergeCell ref="D73:F73"/>
    <mergeCell ref="D74:E74"/>
    <mergeCell ref="D75:E75"/>
    <mergeCell ref="D63:E63"/>
    <mergeCell ref="D47:F47"/>
    <mergeCell ref="D48:E48"/>
    <mergeCell ref="D49:F49"/>
    <mergeCell ref="D50:E50"/>
    <mergeCell ref="D51:F51"/>
    <mergeCell ref="D52:E52"/>
    <mergeCell ref="D53:F53"/>
    <mergeCell ref="D59:F59"/>
    <mergeCell ref="D60:E60"/>
    <mergeCell ref="D61:E61"/>
    <mergeCell ref="D62:E62"/>
  </mergeCells>
  <phoneticPr fontId="7" type="noConversion"/>
  <pageMargins left="0.70866141732283472" right="0.70866141732283472" top="0.53" bottom="0.52" header="0.31496062992125984" footer="0.31496062992125984"/>
  <pageSetup paperSize="9" scale="61" fitToHeight="50" orientation="portrait" horizontalDpi="4294967293" verticalDpi="4294967293" r:id="rId1"/>
  <headerFooter>
    <oddHeader>&amp;LPopis GO del</oddHeader>
    <oddFooter>Stran &amp;P</oddFooter>
  </headerFooter>
  <rowBreaks count="9" manualBreakCount="9">
    <brk id="42" max="7" man="1"/>
    <brk id="111" max="16383" man="1"/>
    <brk id="176" max="8" man="1"/>
    <brk id="303" max="7" man="1"/>
    <brk id="537" max="7" man="1"/>
    <brk id="713" max="7" man="1"/>
    <brk id="788" max="7" man="1"/>
    <brk id="879" max="7" man="1"/>
    <brk id="104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SPLOŠNO</vt:lpstr>
      <vt:lpstr>SKLOP 2</vt:lpstr>
      <vt:lpstr>'SKLOP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Lipanje Igor</dc:creator>
  <cp:lastModifiedBy>Hrovat Katarina</cp:lastModifiedBy>
  <cp:lastPrinted>2021-07-28T07:36:18Z</cp:lastPrinted>
  <dcterms:created xsi:type="dcterms:W3CDTF">2021-07-27T19:52:52Z</dcterms:created>
  <dcterms:modified xsi:type="dcterms:W3CDTF">2021-12-30T13:13:21Z</dcterms:modified>
</cp:coreProperties>
</file>